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0" yWindow="135" windowWidth="17820" windowHeight="6675" tabRatio="596"/>
  </bookViews>
  <sheets>
    <sheet name="Отчет" sheetId="1" r:id="rId1"/>
  </sheets>
  <definedNames>
    <definedName name="_xlnm._FilterDatabase" localSheetId="0" hidden="1">Отчет!$B$3:$P$98</definedName>
    <definedName name="_xlnm.Print_Titles" localSheetId="0">Отчет!$3:$5</definedName>
    <definedName name="_xlnm.Print_Area" localSheetId="0">Отчет!$A$1:$P$102</definedName>
  </definedNames>
  <calcPr calcId="152511"/>
</workbook>
</file>

<file path=xl/calcChain.xml><?xml version="1.0" encoding="utf-8"?>
<calcChain xmlns="http://schemas.openxmlformats.org/spreadsheetml/2006/main">
  <c r="N83" i="1" l="1"/>
  <c r="N11" i="1" l="1"/>
  <c r="N12" i="1"/>
  <c r="H7" i="1" l="1"/>
  <c r="H8" i="1"/>
  <c r="H9" i="1"/>
  <c r="N77" i="1" l="1"/>
  <c r="N78" i="1"/>
  <c r="N59" i="1" l="1"/>
  <c r="N58" i="1"/>
  <c r="N55" i="1"/>
  <c r="N56" i="1"/>
  <c r="N57" i="1"/>
  <c r="N54" i="1"/>
  <c r="N15" i="1" l="1"/>
  <c r="G95" i="1" l="1"/>
  <c r="F95" i="1"/>
  <c r="E95" i="1"/>
  <c r="F92" i="1"/>
  <c r="G92" i="1"/>
  <c r="F31" i="1"/>
  <c r="G31" i="1"/>
  <c r="E31" i="1"/>
  <c r="E92" i="1"/>
  <c r="H76" i="1"/>
  <c r="F78" i="1"/>
  <c r="G78" i="1"/>
  <c r="H78" i="1" s="1"/>
  <c r="E78" i="1"/>
  <c r="F72" i="1" l="1"/>
  <c r="G72" i="1"/>
  <c r="E72" i="1"/>
  <c r="E71" i="1"/>
  <c r="H63" i="1"/>
  <c r="H64" i="1"/>
  <c r="G52" i="1"/>
  <c r="E52" i="1"/>
  <c r="F52" i="1"/>
  <c r="H66" i="1" l="1"/>
  <c r="F41" i="1" l="1"/>
  <c r="G41" i="1"/>
  <c r="H40" i="1"/>
  <c r="E41" i="1"/>
  <c r="H41" i="1" l="1"/>
  <c r="N27" i="1"/>
  <c r="N26" i="1"/>
  <c r="N23" i="1" l="1"/>
  <c r="H20" i="1"/>
  <c r="H48" i="1" l="1"/>
  <c r="H49" i="1"/>
  <c r="H69" i="1" l="1"/>
  <c r="H72" i="1" l="1"/>
  <c r="N51" i="1" l="1"/>
  <c r="N52" i="1"/>
  <c r="E97" i="1" l="1"/>
  <c r="E96" i="1"/>
  <c r="F94" i="1"/>
  <c r="G94" i="1"/>
  <c r="E94" i="1"/>
  <c r="F93" i="1"/>
  <c r="G93" i="1"/>
  <c r="E93" i="1"/>
  <c r="E98" i="1" l="1"/>
  <c r="H70" i="1"/>
  <c r="N45" i="1" l="1"/>
  <c r="H27" i="1" l="1"/>
  <c r="H28" i="1"/>
  <c r="H68" i="1" l="1"/>
  <c r="N13" i="1" l="1"/>
  <c r="N66" i="1" l="1"/>
  <c r="N63" i="1"/>
  <c r="N17" i="1"/>
  <c r="N16" i="1"/>
  <c r="K13" i="1" l="1"/>
  <c r="J13" i="1"/>
  <c r="H44" i="1" l="1"/>
  <c r="H43" i="1"/>
  <c r="G46" i="1"/>
  <c r="E46" i="1"/>
  <c r="F88" i="1" l="1"/>
  <c r="G88" i="1"/>
  <c r="E88" i="1"/>
  <c r="H89" i="1" l="1"/>
  <c r="H90" i="1"/>
  <c r="H87" i="1"/>
  <c r="H85" i="1"/>
  <c r="H77" i="1"/>
  <c r="H75" i="1"/>
  <c r="H65" i="1"/>
  <c r="H67" i="1"/>
  <c r="H60" i="1"/>
  <c r="H59" i="1"/>
  <c r="H58" i="1"/>
  <c r="H51" i="1"/>
  <c r="H50" i="1"/>
  <c r="H38" i="1"/>
  <c r="H39" i="1"/>
  <c r="H37" i="1"/>
  <c r="H34" i="1"/>
  <c r="H33" i="1"/>
  <c r="H30" i="1"/>
  <c r="H29" i="1"/>
  <c r="H19" i="1"/>
  <c r="N82" i="1" l="1"/>
  <c r="G97" i="1"/>
  <c r="G96" i="1"/>
  <c r="G71" i="1"/>
  <c r="G21" i="1"/>
  <c r="G10" i="1"/>
  <c r="G98" i="1" l="1"/>
  <c r="G73" i="1"/>
  <c r="G35" i="1"/>
  <c r="G91" i="1" l="1"/>
  <c r="G86" i="1"/>
  <c r="G61" i="1"/>
  <c r="N84" i="1" l="1"/>
  <c r="N81" i="1" l="1"/>
  <c r="H95" i="1"/>
  <c r="E10" i="1" l="1"/>
  <c r="H93" i="1"/>
  <c r="H31" i="1"/>
  <c r="F21" i="1"/>
  <c r="H21" i="1" s="1"/>
  <c r="E21" i="1"/>
  <c r="H92" i="1" l="1"/>
  <c r="F97" i="1"/>
  <c r="H97" i="1" s="1"/>
  <c r="F96" i="1"/>
  <c r="H96" i="1" s="1"/>
  <c r="H94" i="1"/>
  <c r="N85" i="1"/>
  <c r="N76" i="1"/>
  <c r="N75" i="1"/>
  <c r="F71" i="1"/>
  <c r="F98" i="1" l="1"/>
  <c r="F73" i="1"/>
  <c r="H73" i="1" s="1"/>
  <c r="N61" i="1" l="1"/>
  <c r="N60" i="1"/>
  <c r="N44" i="1"/>
  <c r="N43" i="1"/>
  <c r="N34" i="1" l="1"/>
  <c r="N33" i="1"/>
  <c r="N79" i="1" l="1"/>
  <c r="N14" i="1" l="1"/>
  <c r="N9" i="1"/>
  <c r="N10" i="1"/>
  <c r="N7" i="1"/>
  <c r="E73" i="1" l="1"/>
  <c r="F86" i="1" l="1"/>
  <c r="H86" i="1" s="1"/>
  <c r="F46" i="1"/>
  <c r="H46" i="1" s="1"/>
  <c r="H52" i="1" l="1"/>
  <c r="H98" i="1" l="1"/>
  <c r="O13" i="1" l="1"/>
  <c r="F35" i="1" l="1"/>
  <c r="H35" i="1" s="1"/>
  <c r="E35" i="1"/>
  <c r="E61" i="1" l="1"/>
  <c r="E86" i="1"/>
  <c r="E91" i="1"/>
  <c r="F10" i="1"/>
  <c r="H10" i="1" s="1"/>
  <c r="F61" i="1" l="1"/>
  <c r="H61" i="1" s="1"/>
  <c r="N80" i="1" l="1"/>
  <c r="F91" i="1" l="1"/>
  <c r="H91" i="1" s="1"/>
  <c r="N22" i="1" l="1"/>
  <c r="N19" i="1" l="1"/>
  <c r="N8" i="1" l="1"/>
  <c r="H88" i="1"/>
</calcChain>
</file>

<file path=xl/sharedStrings.xml><?xml version="1.0" encoding="utf-8"?>
<sst xmlns="http://schemas.openxmlformats.org/spreadsheetml/2006/main" count="297" uniqueCount="196">
  <si>
    <t>план</t>
  </si>
  <si>
    <t xml:space="preserve">факт </t>
  </si>
  <si>
    <t>Значение индикатора</t>
  </si>
  <si>
    <t xml:space="preserve"> N п/п</t>
  </si>
  <si>
    <t>предыдущий год</t>
  </si>
  <si>
    <t xml:space="preserve"> текущий год</t>
  </si>
  <si>
    <t>Наименование индикатора, единица измерения</t>
  </si>
  <si>
    <t xml:space="preserve">процент выполнения </t>
  </si>
  <si>
    <t>Наименование подпрограммы (раздела, мероприятия)</t>
  </si>
  <si>
    <t>Источник финансирования (в том числе бюджет Российской Федерации, бюджет Республики Татарстан, местный бюджет, внебюджетные источники)</t>
  </si>
  <si>
    <t>Плановые объемы финансирования на отчетный год &lt;*&gt;, тыс. рублей</t>
  </si>
  <si>
    <t>Объемы финансирования на отчетный год, в соответствии с лимитами бюджетных обязательств и средствами из внебюджетных источников &lt;**&gt;, тыс. рублей</t>
  </si>
  <si>
    <t>Процент исполнения</t>
  </si>
  <si>
    <t>Исполнено с начала года &lt;***&gt;, тыс. рублей</t>
  </si>
  <si>
    <t>1</t>
  </si>
  <si>
    <t>1.1</t>
  </si>
  <si>
    <t>бюджет Российской Федерации</t>
  </si>
  <si>
    <t>бюджет Республики Татарстан</t>
  </si>
  <si>
    <t>Внебюджетные источники</t>
  </si>
  <si>
    <t>Всего</t>
  </si>
  <si>
    <t>Отбор уполномоченных организаций, предоставляющих  жилье экономического класса  для  молодых семей – участников Подпрограммы</t>
  </si>
  <si>
    <t xml:space="preserve">Отбор банков для участия в реализации Подпрограммы       </t>
  </si>
  <si>
    <t>Разработка методического  и программного обеспечения информационной системы, предназначенной для контроля реализации Подпрограммы и подготовки информационно-аналитических материалов</t>
  </si>
  <si>
    <t>Организация информационно-разъяснительной работы среди населения по освещению  целей и задач Подпрограммы</t>
  </si>
  <si>
    <t>1.2</t>
  </si>
  <si>
    <t>Ремонт или замена внутридомовых инженерных систем; ремонт или замена лифтового оборудования; ремонт крыш; ремонт подвальных помещений; утепление и ремонт фасадов; установка или замена коллективных приборов учета; ремонт фундаментов; ремонт подъездов.</t>
  </si>
  <si>
    <t xml:space="preserve">Проведение мероприятий по энергосбережению на объектах жилищного фонда </t>
  </si>
  <si>
    <t>Обеспечение жильем многодетных семей, имеющих 5 и более детей, нуждающихся в улучшении жилищных условий</t>
  </si>
  <si>
    <t>Осуществление республиканского государственного жилищного надзора</t>
  </si>
  <si>
    <t>Другие мероприятия в области коммунального хозяйства</t>
  </si>
  <si>
    <t>Итого по программе Обеспечение качественным жильем и услугами жилищно-коммунального хозяйства населения Республики Татарстан на 2014-2020 годы</t>
  </si>
  <si>
    <t>2</t>
  </si>
  <si>
    <t>2.1</t>
  </si>
  <si>
    <t>2.2</t>
  </si>
  <si>
    <t>3</t>
  </si>
  <si>
    <t>3.1</t>
  </si>
  <si>
    <t>4</t>
  </si>
  <si>
    <t>5</t>
  </si>
  <si>
    <t>5.1</t>
  </si>
  <si>
    <t>Перечисление социальных выплат за приобретенное жилое помещение поставщику жилья, единиц</t>
  </si>
  <si>
    <t>Ведение учета выданных и оплаченных свидетельств о праве на получение социальных выплат, единиц</t>
  </si>
  <si>
    <t>Заключение соглашения с уполномоченным банком, единиц</t>
  </si>
  <si>
    <t>Принятие муниципальных программ по обеспечению жильем молодых семей в муниципальных образованиях, отобранных для участия в реализации Подпрограммы, единиц</t>
  </si>
  <si>
    <t>Заключение порядка взаимодействия с поставщиком жилья, единиц</t>
  </si>
  <si>
    <t>1.3</t>
  </si>
  <si>
    <t>1.4</t>
  </si>
  <si>
    <t>1.5</t>
  </si>
  <si>
    <t>1.6</t>
  </si>
  <si>
    <t>1.7</t>
  </si>
  <si>
    <t>2.3</t>
  </si>
  <si>
    <t>Внедрение организационных механизмов реализации программ жилищного строительства</t>
  </si>
  <si>
    <t>Общие целевые показатели в области энергосбережения и повышения энергетической эффективности в жилищно-коммунальном хозяйстве</t>
  </si>
  <si>
    <t>Доля площади жилищного фонда, обеспеченного всеми видами благоустройства, в общей площади жилищного фонда Республики Татарстан, %</t>
  </si>
  <si>
    <t>Уровень износа коммунальной инфраструктуры, %</t>
  </si>
  <si>
    <t>Доля убыточных организаций жилищно-коммунального хозяйства, %</t>
  </si>
  <si>
    <t>Доля убыточных предприятий строительства в общем количестве предприятий строительства, %</t>
  </si>
  <si>
    <t>Доля многодетных семей, получивших жилые помещения и улучшивших жилищные условия в отчетном году, в общем числе многодетных семей, состоящих на учете в качестве нуждающихся в жилых помещениях, %</t>
  </si>
  <si>
    <t>местный бюджет</t>
  </si>
  <si>
    <t>внебюджетные источники</t>
  </si>
  <si>
    <t>ИТОГО</t>
  </si>
  <si>
    <t xml:space="preserve">бюджет Российской Федерации </t>
  </si>
  <si>
    <t>примечание</t>
  </si>
  <si>
    <t>3.2</t>
  </si>
  <si>
    <t>Фонд развития моногородов</t>
  </si>
  <si>
    <t>Фонд моногородов</t>
  </si>
  <si>
    <t>годовой</t>
  </si>
  <si>
    <t>Модернизация систем наружного освещения</t>
  </si>
  <si>
    <t>Модернизация оборудования, используемого для выработки (передачи) тепловой энергии</t>
  </si>
  <si>
    <t>квартальный</t>
  </si>
  <si>
    <t xml:space="preserve">квартальный </t>
  </si>
  <si>
    <t xml:space="preserve"> &lt;*&gt;  в части бюджетных средств - в соответствии с законом (решением) о бюджете на соответствующий финансовый год, в части внебюджетных средств - в соответствии с нормативным правовым  актом об утверждении программы;</t>
  </si>
  <si>
    <t xml:space="preserve"> &lt;**&gt;  в части бюджетных средств - в соответствии с лимитами, доведенными уведомлениями о лимитах (справками об изменении лимитов) бюджетных обязательств, в части внебюджетных средств   - в соответствии с нормативным правовым актом об утверждении программы;</t>
  </si>
  <si>
    <t>КБК</t>
  </si>
  <si>
    <t>0412 0480102040</t>
  </si>
  <si>
    <t>0412 0480102950</t>
  </si>
  <si>
    <t>0502 04К0072310</t>
  </si>
  <si>
    <t>0503 04К0072310</t>
  </si>
  <si>
    <t xml:space="preserve">0501 045019601 </t>
  </si>
  <si>
    <t xml:space="preserve">0502 0480414150 </t>
  </si>
  <si>
    <t xml:space="preserve">0503 0480414200 </t>
  </si>
  <si>
    <t>0501 04Э0196010</t>
  </si>
  <si>
    <t>0602 04КG650130</t>
  </si>
  <si>
    <t xml:space="preserve">1004 0480205850 </t>
  </si>
  <si>
    <t>Доля населения, обеспеченного качественной питьевой водой из систем централизованного водоснабжения, в общей численности населения Республики Татарстан, %</t>
  </si>
  <si>
    <t>Доля городского населения, обеспеченного качественной питьевой водой из систем централизованного водоснабжения, в общей численности населения Республики Татарстан, %</t>
  </si>
  <si>
    <t xml:space="preserve">Строительство, реконструкция и капитальный ремонт объектов коммунальной инфраструктуры </t>
  </si>
  <si>
    <t>Строительство, реконструкция и капитальный ремонт объектов жилищного хозяйства</t>
  </si>
  <si>
    <t>Строительство, реконструкция и капитальный ремонт объектов благоустройства</t>
  </si>
  <si>
    <t>Подпрограмма "Энергосбережение и повышение энергетической эффективности"</t>
  </si>
  <si>
    <t>Фонд ЖКХ</t>
  </si>
  <si>
    <t xml:space="preserve">0501 044F367484 </t>
  </si>
  <si>
    <t xml:space="preserve">0501 044F367483 </t>
  </si>
  <si>
    <t>4.3.</t>
  </si>
  <si>
    <t>720 1004 0420160820
720 1004 04201R0820</t>
  </si>
  <si>
    <t>6</t>
  </si>
  <si>
    <t>6.1</t>
  </si>
  <si>
    <t>8.1</t>
  </si>
  <si>
    <t>8.2</t>
  </si>
  <si>
    <t>8.3</t>
  </si>
  <si>
    <t>8.4</t>
  </si>
  <si>
    <t>Итого по Государственной программе "Обеспечение качественным жильем и услугами жилищно-коммунального хозяйства населения Республики Татарстан на 2014-2019 годы"</t>
  </si>
  <si>
    <t xml:space="preserve">годовой </t>
  </si>
  <si>
    <t>Подпрограмма "Обеспечение жильем молодых семей в Республике Татарстан"</t>
  </si>
  <si>
    <t>Перечисление иных межбюджетных трансфертов бюджетам муниципальных образований для оплаты выданных молодым семьям социальных выплат</t>
  </si>
  <si>
    <t>Разработка проектов муниципальных программ по обеспечению жильем молодых семей</t>
  </si>
  <si>
    <t>следующий год</t>
  </si>
  <si>
    <t>Подпрограмма "Обеспечение жилыми помещениями детей-сирот,
 детей, оставшихся без попечения родителей, лиц из числа детей-сирот и детей, оставшихся без попечения родителей, 
в Республике Татарстан"</t>
  </si>
  <si>
    <t>Формирование и ведение списка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которые достигли возраста 23 лет, которые подлежат обеспечению жилыми помещениями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</si>
  <si>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которые достигли возраста 23 лет, у которых право на обеспечение жилыми помещениями возникло и не реализовано, по состоянию на конец соответствующего года, человек</t>
  </si>
  <si>
    <t>Количество молодых семей, получивших жилые помещения и улучшивших жилищные условия в отчетном году в рамках подпрограммы, единиц</t>
  </si>
  <si>
    <t>Подпрограмма "Реализация мероприятий федерального проекта «Жилье".</t>
  </si>
  <si>
    <t xml:space="preserve">Получение субсидий на реализацию программ развития жилищного строительства
</t>
  </si>
  <si>
    <t>Предоставление в связи с переселением граждан из жилищного фонда, признанного аварийным и непригодным для проживания, жилых помещений по договорам социального найма или договорам мены, выкуп аварйных жилых помещений</t>
  </si>
  <si>
    <t>Подпрограмма "Реализация мероприятий федерального проекта "Чистая вода"</t>
  </si>
  <si>
    <t xml:space="preserve">Строительство и реконструкция (модернизация) объектов питьевого водоснабжения и водоподготовки
</t>
  </si>
  <si>
    <t>7</t>
  </si>
  <si>
    <t>7.1</t>
  </si>
  <si>
    <t>Строительство (реконструкция, в том числе с элементами реставрации, техническое перевооружение) очистных сооружений предприятий водопроводно-канализационного хозяйства</t>
  </si>
  <si>
    <t>Подпрограмма "Реализация государственной политики в сфере архитектуры, градостроительства, строительства, промышленности строительных материалов, в жилищной сфере и коммунальном хозяйстве"</t>
  </si>
  <si>
    <t>Общепрограммная деятельность МСАЖКХ  в области архитектуры, градостроительства, гражданского и промышленного строительства, жилищноком-мунального хозяйства</t>
  </si>
  <si>
    <t>Объем работ, выполненных по виду деятельности «Строительство», в сопоставимых ценах к соответствующему периоду предыдущего года, %</t>
  </si>
  <si>
    <t>Общая площадь жилых помещений, приходящаяся в среднем на 1 жителя Республики Татарстан, кв.метров</t>
  </si>
  <si>
    <t>Доля фактически сданных объектов от графика производства работ по программам капитальных вложений (без учета строительства и реконструкции дорог), %</t>
  </si>
  <si>
    <t>Обеспечение инфраструктурой ОЭЗ «Алабуга», % от запланированного объема</t>
  </si>
  <si>
    <t>Ввод новых и модернизация существующих предприятий по выпуску строительной продукции, единиц</t>
  </si>
  <si>
    <t>Количество семей, улучшивших жилищные условия, тыс. семей, тыс.семей</t>
  </si>
  <si>
    <t>Обеспечение жильем многодетных семей, имеющих 5 и более детей, нуждающихся в улучшении жилищных  условий</t>
  </si>
  <si>
    <t>Доля проведенных Государственной жилищной инспекцией Республики Татарстан плановых проверок организа-ций от числа запланированных (без учета количества проверок, невозможность проведения которых обусловлена ликвидацией или реорганизацией юридического лица, прекращением юридическим лицом или индивидуальным предпринимателем подлежащей плановой проверке деятельности в Республике Татарстан, а также наступлением обстоятельств непреодолимой силы), %</t>
  </si>
  <si>
    <t>Доля устраненных нарушений и нарушений, по устранению которых  Государственной жилищной инспекцией Республики Татарстан приняты меры, от общего числа выявленных нарушений, %</t>
  </si>
  <si>
    <t>9.2</t>
  </si>
  <si>
    <t>9.3</t>
  </si>
  <si>
    <t>10.</t>
  </si>
  <si>
    <t>Подпрограмма "Развитие социальной и инженерной инфраструктуры в рамках государственной программы "Обеспечение качественным жильем и услугами жилищно-коммунального хозяйства населения Республики Татарстан"</t>
  </si>
  <si>
    <t>10.2</t>
  </si>
  <si>
    <t>10.3</t>
  </si>
  <si>
    <t>10.4</t>
  </si>
  <si>
    <t>Доля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которые достигли возраста 23 лет, обеспеченных жилыми помещениями специали-зированного жилищного фонда по договорам найма специализиро-ванных жилых помещений, в общем числе нуждающихся, %</t>
  </si>
  <si>
    <t>8</t>
  </si>
  <si>
    <t>9.</t>
  </si>
  <si>
    <t>9.1.</t>
  </si>
  <si>
    <t>10.1</t>
  </si>
  <si>
    <t xml:space="preserve">      Подпрограмма "Реализация мероприятий федерального проекта "Оздоровление Волги"</t>
  </si>
  <si>
    <t>0501 04К0072310</t>
  </si>
  <si>
    <t>Организация учета молодых семей, участвующих в Подпрограмме</t>
  </si>
  <si>
    <t>Подпрограмма "Реализация мероприятий федерального проекта "Обеспечение устойчивого сокращения непригодного для проживания жилищного фонда"</t>
  </si>
  <si>
    <t>Прирост мощности очистных сооружений, обеспечивающих сокращение отведения в р.Волгу загрязненных сточных вод, куб.км</t>
  </si>
  <si>
    <t>Введено в эксплуатацию арендного жилья нарастающим итогом с 2019 года, тыс.кв.метров общей площади</t>
  </si>
  <si>
    <t>Доля  муниципальных образований Республики Татарстан, направивших отчет о реализации подпрограммы в ГИИС «Электронный бюджет», от общего числа  муниципальных образований Республики Татарстан, принимающих участие в реализации подпрограммы, процент</t>
  </si>
  <si>
    <t>Доля муниципальных образований Республики Татарстан, разметивших информацию о реализации подпрограммы на официальных сайтах, от общего количества муниципальных образований Республики Татарстан, процент</t>
  </si>
  <si>
    <t>Объем жилищного строительства, 
млн. кв. м в год</t>
  </si>
  <si>
    <t>Ввод жилья в рамках мероприятий по стимулированию программ развития жилищного строительства субъектов Российской Федерации, млн.кв.метров</t>
  </si>
  <si>
    <t xml:space="preserve">&lt;***&gt;  кассовые расходы на реализацию мероприятий государственной программы </t>
  </si>
  <si>
    <t xml:space="preserve">
734 100404101R497</t>
  </si>
  <si>
    <t>Доля многоквартирных домов, в которых собственники помещений выбрали и реали-зуют управление многоквар-тирыми домами  посредством товариществ собственников жилья либо жилищных ко-оперативов или иного специализированного кооператива, %</t>
  </si>
  <si>
    <t xml:space="preserve">0502 04КF150210 </t>
  </si>
  <si>
    <t>0505 04КF552430</t>
  </si>
  <si>
    <t xml:space="preserve">годовой  </t>
  </si>
  <si>
    <t xml:space="preserve">годовой 
</t>
  </si>
  <si>
    <t>0409 04К0072310</t>
  </si>
  <si>
    <t>9.4</t>
  </si>
  <si>
    <t xml:space="preserve">Строительство, реконструкция и капитальный ремонт прочих объектов общественной инфраструктуры в рамках Программы </t>
  </si>
  <si>
    <t>0602 04К0072310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</si>
  <si>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которые достигли возраста 23 лет,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году, человек</t>
  </si>
  <si>
    <t>0409 04КF150210</t>
  </si>
  <si>
    <t>Количество построенных и реконструированных (модернизированных) объектов питьевого водоснабжения и водоподготовки, предусмотренных региональными программами, шт</t>
  </si>
  <si>
    <t xml:space="preserve">Количество квадратных метров расселенного непригодного для проживания жилищного фонда (нарастающим итогом), тыс. кв. метров
</t>
  </si>
  <si>
    <t xml:space="preserve">Количество граждан, расселенных из непригодного для проживания жилищного фонда (нарастающим итогом), тыс. человек
</t>
  </si>
  <si>
    <t>Снижение объема отводимых в р. Волгу загрязненных сточных вод, нарастающим итогом, куб. км</t>
  </si>
  <si>
    <t>0113 04К0072310</t>
  </si>
  <si>
    <t>0602 04КG65013F</t>
  </si>
  <si>
    <t>факт (оценка) на 31.12.2022</t>
  </si>
  <si>
    <t>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</t>
  </si>
  <si>
    <t>Реализация мероприятий по выполнению отдельных видов работ при проведении капитального ремонта в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домах, расположенных на территории Республики Татарстан, не подлежащих оплате за счет средств фонда капитального ремонта</t>
  </si>
  <si>
    <t>0501 045019602</t>
  </si>
  <si>
    <t>Доля многоквартирных домов, в которых проведен капитальный ремонт, от общего числа многоквартирных домов, включенных в Региональную программу капитального ремонта общего имущества в многоквартирных домах, расположенных на территории Республики Татарстан на текущий год, %</t>
  </si>
  <si>
    <t>Доля многоквартирных домов, в которых проведен ремонт отдельных конструктивных элементов, от общего числа многоквартирных домов, включенных в Перечень многоквартирных домов, в который предусмотрено проведение работ по замене или ремонту отдельных конструктивных элементов на текущий год, %</t>
  </si>
  <si>
    <t>-</t>
  </si>
  <si>
    <t>0505 0480302040
0505 0480302950
0505 0480392990</t>
  </si>
  <si>
    <t>0503  04Э0266010</t>
  </si>
  <si>
    <t xml:space="preserve">0502 04Э0372310 </t>
  </si>
  <si>
    <t>0502 04К0003681</t>
  </si>
  <si>
    <t>Подпрограмма "Улучшение технического состояния многоквартирных домов"</t>
  </si>
  <si>
    <t>0502 04К0003682</t>
  </si>
  <si>
    <t xml:space="preserve">Отчет о реализации государственной программы "Обеспечение качественным жильем и услугами жилищно-коммунального хозяйства населения Республики Татарстан"
по итогам 2022 года </t>
  </si>
  <si>
    <t>Удельный расход тепловой энергии в многоквартирных домах, Гкал/кв.метр</t>
  </si>
  <si>
    <t>Удельный расход холодной воды в многоквартирных домах, куб.метр/человек</t>
  </si>
  <si>
    <t>Удельный расход горячей воды в многоквартирных домах, куб.метр/человек</t>
  </si>
  <si>
    <t>Удельный расход электрической энергии в многоквартирных домах, кВт × ч/кв.метр</t>
  </si>
  <si>
    <t>Доля многоквартирных домов, имеющих класс энергоэффективности «В» и выше, %</t>
  </si>
  <si>
    <t>Доля энергоэффективных источников света в системах уличного освещения, %</t>
  </si>
  <si>
    <t>Доля потерь тепловой энергии при ее передаче в общем объеме переданой тепловой энергии, %дельный вес потерь тепловой энергии в общем количестве поданного в сеть тепла, %</t>
  </si>
  <si>
    <t>Количество семей отдельных категорий граждан Республики Татарстан, обеспеченных жильем (нарастающим итогом), тысяч семей</t>
  </si>
  <si>
    <t>Количество семей отдельных категорий граждан Республики Татарстан, обеспеченных жильем (нарастающим итогом с 2022 года), тысяч семей</t>
  </si>
  <si>
    <t xml:space="preserve">Обеспечение сохранности жилых помещений специализированного жилищного фонда Республики Татарстан
</t>
  </si>
  <si>
    <t xml:space="preserve">Заключение договоров найма специализированных жилых помещений с детьми-сиротами и детьми, оставшимися без попечения родителей, лицами из числа детей-сирот и детей, оставшихся без попечения роди-телей, лицами,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которые достигли возраста 23 лет.
Обеспечение сохранности жи-лых помещений специализиро-ванного жилищного фонда Республики Татарстан   </t>
  </si>
  <si>
    <t xml:space="preserve">Строительство жилья для детей-сирот и детей, оставшихся без попечения родителей, лиц из числа детей-сирот и детей, оставшихся без попечения роди-телей,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которые достигли возраста 23 лет, на территории Республики Татарстан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</si>
</sst>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#,##0.000"/>
    <numFmt numFmtId="166" formatCode="#,##0.0000"/>
    <numFmt numFmtId="167" formatCode="0.0%"/>
  </numFmts>
  <fonts count="27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0"/>
    <xf numFmtId="0" fontId="25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22" fillId="0" borderId="1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top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top"/>
    </xf>
    <xf numFmtId="49" fontId="19" fillId="0" borderId="1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4" fontId="22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8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9" fontId="18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vertical="center" wrapText="1"/>
    </xf>
    <xf numFmtId="10" fontId="19" fillId="0" borderId="10" xfId="0" applyNumberFormat="1" applyFont="1" applyFill="1" applyBorder="1" applyAlignment="1">
      <alignment horizontal="right" vertical="top" wrapText="1"/>
    </xf>
    <xf numFmtId="10" fontId="18" fillId="0" borderId="10" xfId="0" applyNumberFormat="1" applyFont="1" applyFill="1" applyBorder="1" applyAlignment="1">
      <alignment horizontal="right" vertical="top" wrapText="1"/>
    </xf>
    <xf numFmtId="10" fontId="22" fillId="0" borderId="10" xfId="0" applyNumberFormat="1" applyFont="1" applyFill="1" applyBorder="1" applyAlignment="1">
      <alignment vertical="top"/>
    </xf>
    <xf numFmtId="10" fontId="22" fillId="0" borderId="0" xfId="0" applyNumberFormat="1" applyFont="1" applyFill="1" applyAlignment="1">
      <alignment horizontal="left" vertical="top"/>
    </xf>
    <xf numFmtId="10" fontId="22" fillId="0" borderId="0" xfId="0" applyNumberFormat="1" applyFont="1" applyFill="1" applyAlignment="1">
      <alignment vertical="top"/>
    </xf>
    <xf numFmtId="164" fontId="22" fillId="0" borderId="0" xfId="0" applyNumberFormat="1" applyFont="1" applyFill="1" applyAlignment="1">
      <alignment vertical="top"/>
    </xf>
    <xf numFmtId="4" fontId="22" fillId="0" borderId="10" xfId="0" applyNumberFormat="1" applyFont="1" applyFill="1" applyBorder="1" applyAlignment="1">
      <alignment vertical="top"/>
    </xf>
    <xf numFmtId="4" fontId="22" fillId="0" borderId="0" xfId="0" applyNumberFormat="1" applyFont="1" applyFill="1" applyAlignment="1">
      <alignment horizontal="left" vertical="top"/>
    </xf>
    <xf numFmtId="4" fontId="19" fillId="0" borderId="11" xfId="0" applyNumberFormat="1" applyFont="1" applyFill="1" applyBorder="1" applyAlignment="1">
      <alignment horizontal="right" vertical="top" wrapText="1"/>
    </xf>
    <xf numFmtId="9" fontId="18" fillId="0" borderId="10" xfId="0" applyNumberFormat="1" applyFont="1" applyFill="1" applyBorder="1" applyAlignment="1">
      <alignment vertical="top" wrapText="1"/>
    </xf>
    <xf numFmtId="9" fontId="18" fillId="0" borderId="11" xfId="0" applyNumberFormat="1" applyFont="1" applyFill="1" applyBorder="1" applyAlignment="1">
      <alignment vertical="top" wrapText="1"/>
    </xf>
    <xf numFmtId="167" fontId="18" fillId="0" borderId="10" xfId="0" applyNumberFormat="1" applyFont="1" applyFill="1" applyBorder="1" applyAlignment="1">
      <alignment horizontal="right" vertical="top" wrapText="1"/>
    </xf>
    <xf numFmtId="49" fontId="18" fillId="0" borderId="13" xfId="0" applyNumberFormat="1" applyFont="1" applyFill="1" applyBorder="1" applyAlignment="1">
      <alignment vertical="top" wrapText="1"/>
    </xf>
    <xf numFmtId="164" fontId="18" fillId="0" borderId="13" xfId="0" applyNumberFormat="1" applyFont="1" applyFill="1" applyBorder="1" applyAlignment="1">
      <alignment vertical="top" wrapText="1"/>
    </xf>
    <xf numFmtId="9" fontId="18" fillId="0" borderId="13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vertical="top" wrapText="1"/>
    </xf>
    <xf numFmtId="10" fontId="18" fillId="0" borderId="10" xfId="0" applyNumberFormat="1" applyFont="1" applyFill="1" applyBorder="1" applyAlignment="1">
      <alignment vertical="top" wrapText="1"/>
    </xf>
    <xf numFmtId="165" fontId="18" fillId="0" borderId="10" xfId="0" applyNumberFormat="1" applyFont="1" applyFill="1" applyBorder="1" applyAlignment="1">
      <alignment vertical="top" wrapText="1"/>
    </xf>
    <xf numFmtId="166" fontId="18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10" fontId="18" fillId="0" borderId="22" xfId="0" applyNumberFormat="1" applyFont="1" applyFill="1" applyBorder="1" applyAlignment="1">
      <alignment horizontal="right" vertical="top" wrapText="1"/>
    </xf>
    <xf numFmtId="165" fontId="18" fillId="0" borderId="10" xfId="0" applyNumberFormat="1" applyFont="1" applyFill="1" applyBorder="1" applyAlignment="1">
      <alignment horizontal="right" vertical="top" wrapText="1"/>
    </xf>
    <xf numFmtId="166" fontId="18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justify" vertical="top" wrapText="1"/>
    </xf>
    <xf numFmtId="10" fontId="19" fillId="0" borderId="22" xfId="0" applyNumberFormat="1" applyFont="1" applyFill="1" applyBorder="1" applyAlignment="1">
      <alignment horizontal="right" vertical="top" wrapText="1"/>
    </xf>
    <xf numFmtId="164" fontId="18" fillId="0" borderId="12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164" fontId="18" fillId="0" borderId="11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4" fontId="18" fillId="0" borderId="11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center" vertical="top"/>
    </xf>
    <xf numFmtId="9" fontId="18" fillId="0" borderId="10" xfId="0" applyNumberFormat="1" applyFont="1" applyFill="1" applyBorder="1" applyAlignment="1">
      <alignment horizontal="right" vertical="top" wrapText="1"/>
    </xf>
    <xf numFmtId="164" fontId="18" fillId="0" borderId="10" xfId="0" applyNumberFormat="1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horizontal="center" vertical="top" wrapText="1"/>
    </xf>
    <xf numFmtId="9" fontId="18" fillId="0" borderId="10" xfId="0" applyNumberFormat="1" applyFont="1" applyFill="1" applyBorder="1" applyAlignment="1">
      <alignment horizontal="right" vertical="top" wrapText="1"/>
    </xf>
    <xf numFmtId="4" fontId="19" fillId="24" borderId="10" xfId="0" applyNumberFormat="1" applyFont="1" applyFill="1" applyBorder="1" applyAlignment="1">
      <alignment horizontal="right" vertical="top" wrapText="1"/>
    </xf>
    <xf numFmtId="0" fontId="19" fillId="24" borderId="10" xfId="0" applyFont="1" applyFill="1" applyBorder="1" applyAlignment="1">
      <alignment horizontal="left" vertical="top" wrapText="1"/>
    </xf>
    <xf numFmtId="10" fontId="19" fillId="24" borderId="10" xfId="0" applyNumberFormat="1" applyFont="1" applyFill="1" applyBorder="1" applyAlignment="1">
      <alignment horizontal="right" vertical="top" wrapText="1"/>
    </xf>
    <xf numFmtId="0" fontId="19" fillId="25" borderId="10" xfId="0" applyFont="1" applyFill="1" applyBorder="1" applyAlignment="1">
      <alignment horizontal="left" vertical="top" wrapText="1"/>
    </xf>
    <xf numFmtId="4" fontId="19" fillId="25" borderId="10" xfId="0" applyNumberFormat="1" applyFont="1" applyFill="1" applyBorder="1" applyAlignment="1">
      <alignment horizontal="right" vertical="top" wrapText="1"/>
    </xf>
    <xf numFmtId="10" fontId="19" fillId="25" borderId="10" xfId="0" applyNumberFormat="1" applyFont="1" applyFill="1" applyBorder="1" applyAlignment="1">
      <alignment horizontal="right" vertical="top" wrapText="1"/>
    </xf>
    <xf numFmtId="0" fontId="18" fillId="24" borderId="10" xfId="0" applyFont="1" applyFill="1" applyBorder="1" applyAlignment="1">
      <alignment horizontal="center" vertical="center" wrapText="1"/>
    </xf>
    <xf numFmtId="9" fontId="18" fillId="0" borderId="10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9" fontId="18" fillId="0" borderId="10" xfId="0" applyNumberFormat="1" applyFont="1" applyFill="1" applyBorder="1" applyAlignment="1">
      <alignment horizontal="right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center" vertical="top"/>
    </xf>
    <xf numFmtId="164" fontId="18" fillId="0" borderId="11" xfId="0" applyNumberFormat="1" applyFont="1" applyFill="1" applyBorder="1" applyAlignment="1">
      <alignment horizontal="right" vertical="top" wrapText="1"/>
    </xf>
    <xf numFmtId="164" fontId="18" fillId="0" borderId="12" xfId="0" applyNumberFormat="1" applyFont="1" applyFill="1" applyBorder="1" applyAlignment="1">
      <alignment horizontal="right" vertical="top" wrapText="1"/>
    </xf>
    <xf numFmtId="164" fontId="18" fillId="0" borderId="11" xfId="0" applyNumberFormat="1" applyFont="1" applyFill="1" applyBorder="1" applyAlignment="1">
      <alignment horizontal="center" vertical="top" wrapText="1"/>
    </xf>
    <xf numFmtId="164" fontId="18" fillId="0" borderId="12" xfId="0" applyNumberFormat="1" applyFont="1" applyFill="1" applyBorder="1" applyAlignment="1">
      <alignment horizontal="center" vertical="top" wrapText="1"/>
    </xf>
    <xf numFmtId="164" fontId="18" fillId="0" borderId="13" xfId="0" applyNumberFormat="1" applyFont="1" applyFill="1" applyBorder="1" applyAlignment="1">
      <alignment horizontal="center" vertical="top" wrapText="1"/>
    </xf>
    <xf numFmtId="164" fontId="18" fillId="0" borderId="13" xfId="0" applyNumberFormat="1" applyFont="1" applyFill="1" applyBorder="1" applyAlignment="1">
      <alignment horizontal="right" vertical="top" wrapText="1"/>
    </xf>
    <xf numFmtId="4" fontId="18" fillId="0" borderId="11" xfId="0" applyNumberFormat="1" applyFont="1" applyFill="1" applyBorder="1" applyAlignment="1">
      <alignment horizontal="right" vertical="top" wrapText="1"/>
    </xf>
    <xf numFmtId="4" fontId="18" fillId="0" borderId="13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9" fontId="18" fillId="0" borderId="11" xfId="0" applyNumberFormat="1" applyFont="1" applyFill="1" applyBorder="1" applyAlignment="1">
      <alignment horizontal="right" vertical="top" wrapText="1"/>
    </xf>
    <xf numFmtId="9" fontId="18" fillId="0" borderId="12" xfId="0" applyNumberFormat="1" applyFont="1" applyFill="1" applyBorder="1" applyAlignment="1">
      <alignment horizontal="right" vertical="top" wrapText="1"/>
    </xf>
    <xf numFmtId="9" fontId="18" fillId="0" borderId="13" xfId="0" applyNumberFormat="1" applyFont="1" applyFill="1" applyBorder="1" applyAlignment="1">
      <alignment horizontal="right" vertical="top" wrapText="1"/>
    </xf>
    <xf numFmtId="49" fontId="20" fillId="25" borderId="10" xfId="0" applyNumberFormat="1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0" fontId="18" fillId="0" borderId="11" xfId="0" applyNumberFormat="1" applyFont="1" applyFill="1" applyBorder="1" applyAlignment="1">
      <alignment horizontal="left" vertical="top" wrapText="1"/>
    </xf>
    <xf numFmtId="0" fontId="18" fillId="0" borderId="12" xfId="0" applyNumberFormat="1" applyFont="1" applyFill="1" applyBorder="1" applyAlignment="1">
      <alignment horizontal="left" vertical="top" wrapText="1"/>
    </xf>
    <xf numFmtId="0" fontId="18" fillId="0" borderId="13" xfId="0" applyNumberFormat="1" applyFont="1" applyFill="1" applyBorder="1" applyAlignment="1">
      <alignment horizontal="left" vertical="top" wrapText="1"/>
    </xf>
    <xf numFmtId="10" fontId="18" fillId="0" borderId="11" xfId="0" applyNumberFormat="1" applyFont="1" applyFill="1" applyBorder="1" applyAlignment="1">
      <alignment horizontal="right" vertical="top" wrapText="1"/>
    </xf>
    <xf numFmtId="10" fontId="18" fillId="0" borderId="13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166" fontId="18" fillId="0" borderId="11" xfId="0" applyNumberFormat="1" applyFont="1" applyFill="1" applyBorder="1" applyAlignment="1">
      <alignment horizontal="right" vertical="top" wrapText="1"/>
    </xf>
    <xf numFmtId="166" fontId="18" fillId="0" borderId="13" xfId="0" applyNumberFormat="1" applyFont="1" applyFill="1" applyBorder="1" applyAlignment="1">
      <alignment horizontal="right" vertical="top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center" vertical="top"/>
    </xf>
    <xf numFmtId="4" fontId="18" fillId="24" borderId="10" xfId="0" applyNumberFormat="1" applyFont="1" applyFill="1" applyBorder="1" applyAlignment="1">
      <alignment horizontal="center" vertical="center" wrapText="1"/>
    </xf>
    <xf numFmtId="9" fontId="18" fillId="0" borderId="10" xfId="0" applyNumberFormat="1" applyFont="1" applyFill="1" applyBorder="1" applyAlignment="1">
      <alignment horizontal="right" vertical="top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18" fillId="0" borderId="12" xfId="0" applyNumberFormat="1" applyFont="1" applyFill="1" applyBorder="1" applyAlignment="1">
      <alignment horizontal="center" vertical="top" wrapText="1"/>
    </xf>
    <xf numFmtId="0" fontId="18" fillId="0" borderId="13" xfId="0" applyNumberFormat="1" applyFont="1" applyFill="1" applyBorder="1" applyAlignment="1">
      <alignment horizontal="center" vertical="top" wrapText="1"/>
    </xf>
    <xf numFmtId="49" fontId="20" fillId="25" borderId="10" xfId="0" applyNumberFormat="1" applyFont="1" applyFill="1" applyBorder="1" applyAlignment="1">
      <alignment horizontal="left" vertical="top"/>
    </xf>
    <xf numFmtId="0" fontId="18" fillId="0" borderId="11" xfId="0" applyNumberFormat="1" applyFont="1" applyFill="1" applyBorder="1" applyAlignment="1">
      <alignment vertical="top" wrapText="1"/>
    </xf>
    <xf numFmtId="0" fontId="18" fillId="0" borderId="12" xfId="0" applyNumberFormat="1" applyFont="1" applyFill="1" applyBorder="1" applyAlignment="1">
      <alignment vertical="top" wrapText="1"/>
    </xf>
    <xf numFmtId="0" fontId="18" fillId="0" borderId="13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left" vertical="top" wrapText="1"/>
    </xf>
    <xf numFmtId="43" fontId="19" fillId="0" borderId="11" xfId="45" applyFont="1" applyFill="1" applyBorder="1" applyAlignment="1">
      <alignment horizontal="right" vertical="top" wrapText="1"/>
    </xf>
    <xf numFmtId="43" fontId="19" fillId="0" borderId="12" xfId="45" applyFont="1" applyFill="1" applyBorder="1" applyAlignment="1">
      <alignment horizontal="right" vertical="top" wrapText="1"/>
    </xf>
    <xf numFmtId="9" fontId="19" fillId="0" borderId="11" xfId="44" applyFont="1" applyFill="1" applyBorder="1" applyAlignment="1">
      <alignment horizontal="right" vertical="top" wrapText="1"/>
    </xf>
    <xf numFmtId="9" fontId="19" fillId="0" borderId="12" xfId="44" applyFont="1" applyFill="1" applyBorder="1" applyAlignment="1">
      <alignment horizontal="right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164" fontId="18" fillId="0" borderId="10" xfId="0" applyNumberFormat="1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top" wrapText="1"/>
    </xf>
    <xf numFmtId="0" fontId="19" fillId="24" borderId="10" xfId="0" applyNumberFormat="1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top"/>
    </xf>
    <xf numFmtId="0" fontId="19" fillId="24" borderId="11" xfId="0" applyNumberFormat="1" applyFont="1" applyFill="1" applyBorder="1" applyAlignment="1">
      <alignment horizontal="center" vertical="top" wrapText="1"/>
    </xf>
    <xf numFmtId="0" fontId="19" fillId="24" borderId="12" xfId="0" applyNumberFormat="1" applyFont="1" applyFill="1" applyBorder="1" applyAlignment="1">
      <alignment horizontal="center" vertical="top" wrapText="1"/>
    </xf>
    <xf numFmtId="0" fontId="19" fillId="24" borderId="13" xfId="0" applyNumberFormat="1" applyFont="1" applyFill="1" applyBorder="1" applyAlignment="1">
      <alignment horizontal="center" vertical="top" wrapText="1"/>
    </xf>
    <xf numFmtId="0" fontId="18" fillId="24" borderId="14" xfId="0" applyNumberFormat="1" applyFont="1" applyFill="1" applyBorder="1" applyAlignment="1">
      <alignment horizontal="center" vertical="top" wrapText="1"/>
    </xf>
    <xf numFmtId="0" fontId="18" fillId="24" borderId="15" xfId="0" applyNumberFormat="1" applyFont="1" applyFill="1" applyBorder="1" applyAlignment="1">
      <alignment horizontal="center" vertical="top" wrapText="1"/>
    </xf>
    <xf numFmtId="0" fontId="18" fillId="24" borderId="16" xfId="0" applyNumberFormat="1" applyFont="1" applyFill="1" applyBorder="1" applyAlignment="1">
      <alignment horizontal="center" vertical="top" wrapText="1"/>
    </xf>
    <xf numFmtId="0" fontId="18" fillId="24" borderId="17" xfId="0" applyNumberFormat="1" applyFont="1" applyFill="1" applyBorder="1" applyAlignment="1">
      <alignment horizontal="center" vertical="top" wrapText="1"/>
    </xf>
    <xf numFmtId="0" fontId="18" fillId="24" borderId="0" xfId="0" applyNumberFormat="1" applyFont="1" applyFill="1" applyBorder="1" applyAlignment="1">
      <alignment horizontal="center" vertical="top" wrapText="1"/>
    </xf>
    <xf numFmtId="0" fontId="18" fillId="24" borderId="18" xfId="0" applyNumberFormat="1" applyFont="1" applyFill="1" applyBorder="1" applyAlignment="1">
      <alignment horizontal="center" vertical="top" wrapText="1"/>
    </xf>
    <xf numFmtId="0" fontId="18" fillId="24" borderId="19" xfId="0" applyNumberFormat="1" applyFont="1" applyFill="1" applyBorder="1" applyAlignment="1">
      <alignment horizontal="center" vertical="top" wrapText="1"/>
    </xf>
    <xf numFmtId="0" fontId="18" fillId="24" borderId="20" xfId="0" applyNumberFormat="1" applyFont="1" applyFill="1" applyBorder="1" applyAlignment="1">
      <alignment horizontal="center" vertical="top" wrapText="1"/>
    </xf>
    <xf numFmtId="0" fontId="18" fillId="24" borderId="21" xfId="0" applyNumberFormat="1" applyFont="1" applyFill="1" applyBorder="1" applyAlignment="1">
      <alignment horizontal="center" vertical="top" wrapText="1"/>
    </xf>
    <xf numFmtId="10" fontId="18" fillId="24" borderId="10" xfId="0" applyNumberFormat="1" applyFont="1" applyFill="1" applyBorder="1" applyAlignment="1">
      <alignment horizontal="center" vertical="center" wrapText="1"/>
    </xf>
    <xf numFmtId="9" fontId="18" fillId="0" borderId="11" xfId="0" applyNumberFormat="1" applyFont="1" applyFill="1" applyBorder="1" applyAlignment="1">
      <alignment horizontal="center" vertical="top" wrapText="1"/>
    </xf>
    <xf numFmtId="9" fontId="18" fillId="0" borderId="12" xfId="0" applyNumberFormat="1" applyFont="1" applyFill="1" applyBorder="1" applyAlignment="1">
      <alignment horizontal="center" vertical="top" wrapText="1"/>
    </xf>
    <xf numFmtId="9" fontId="18" fillId="0" borderId="13" xfId="0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49" fontId="20" fillId="25" borderId="13" xfId="0" applyNumberFormat="1" applyFont="1" applyFill="1" applyBorder="1" applyAlignment="1">
      <alignment horizontal="left" vertical="top" wrapText="1"/>
    </xf>
    <xf numFmtId="4" fontId="18" fillId="0" borderId="11" xfId="0" applyNumberFormat="1" applyFont="1" applyFill="1" applyBorder="1" applyAlignment="1">
      <alignment vertical="top" wrapText="1"/>
    </xf>
    <xf numFmtId="4" fontId="18" fillId="0" borderId="12" xfId="0" applyNumberFormat="1" applyFont="1" applyFill="1" applyBorder="1" applyAlignment="1">
      <alignment vertical="top" wrapText="1"/>
    </xf>
    <xf numFmtId="4" fontId="18" fillId="0" borderId="13" xfId="0" applyNumberFormat="1" applyFont="1" applyFill="1" applyBorder="1" applyAlignment="1">
      <alignment vertical="top" wrapText="1"/>
    </xf>
    <xf numFmtId="166" fontId="18" fillId="0" borderId="11" xfId="0" applyNumberFormat="1" applyFont="1" applyFill="1" applyBorder="1" applyAlignment="1">
      <alignment vertical="top" wrapText="1"/>
    </xf>
    <xf numFmtId="166" fontId="18" fillId="0" borderId="12" xfId="0" applyNumberFormat="1" applyFont="1" applyFill="1" applyBorder="1" applyAlignment="1">
      <alignment vertical="top" wrapText="1"/>
    </xf>
    <xf numFmtId="166" fontId="18" fillId="0" borderId="13" xfId="0" applyNumberFormat="1" applyFont="1" applyFill="1" applyBorder="1" applyAlignment="1">
      <alignment vertical="top" wrapText="1"/>
    </xf>
    <xf numFmtId="9" fontId="18" fillId="0" borderId="11" xfId="44" applyFont="1" applyFill="1" applyBorder="1" applyAlignment="1">
      <alignment vertical="top" wrapText="1"/>
    </xf>
    <xf numFmtId="9" fontId="18" fillId="0" borderId="12" xfId="44" applyFont="1" applyFill="1" applyBorder="1" applyAlignment="1">
      <alignment vertical="top" wrapText="1"/>
    </xf>
    <xf numFmtId="9" fontId="18" fillId="0" borderId="13" xfId="44" applyFont="1" applyFill="1" applyBorder="1" applyAlignment="1">
      <alignment vertical="top" wrapText="1"/>
    </xf>
    <xf numFmtId="4" fontId="18" fillId="0" borderId="11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center" vertical="top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 4" xfId="42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оцентный" xfId="44" builtinId="5"/>
    <cellStyle name="Связанная ячейка" xfId="39" builtinId="24" customBuiltin="1"/>
    <cellStyle name="Текст предупреждения" xfId="40" builtinId="11" customBuiltin="1"/>
    <cellStyle name="Финансовый" xfId="45" builtinId="3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R103"/>
  <sheetViews>
    <sheetView tabSelected="1" view="pageBreakPreview" zoomScale="60" zoomScaleNormal="50" workbookViewId="0">
      <pane ySplit="5" topLeftCell="A6" activePane="bottomLeft" state="frozen"/>
      <selection pane="bottomLeft" activeCell="G60" sqref="G60"/>
    </sheetView>
  </sheetViews>
  <sheetFormatPr defaultColWidth="9.140625" defaultRowHeight="15.75" x14ac:dyDescent="0.25"/>
  <cols>
    <col min="1" max="1" width="5.42578125" style="10" customWidth="1"/>
    <col min="2" max="2" width="63.28515625" style="8" customWidth="1"/>
    <col min="3" max="3" width="21.7109375" style="5" customWidth="1"/>
    <col min="4" max="4" width="25.140625" style="2" customWidth="1"/>
    <col min="5" max="5" width="16.85546875" style="9" customWidth="1"/>
    <col min="6" max="6" width="26.28515625" style="9" customWidth="1"/>
    <col min="7" max="7" width="21.140625" style="9" customWidth="1"/>
    <col min="8" max="8" width="18.7109375" style="24" customWidth="1"/>
    <col min="9" max="9" width="45" style="8" customWidth="1"/>
    <col min="10" max="11" width="9.140625" style="2" customWidth="1"/>
    <col min="12" max="12" width="9.5703125" style="2" customWidth="1"/>
    <col min="13" max="13" width="12.5703125" style="2" customWidth="1"/>
    <col min="14" max="14" width="13.28515625" style="2" customWidth="1"/>
    <col min="15" max="15" width="13.7109375" style="2" customWidth="1"/>
    <col min="16" max="16" width="15.42578125" style="3" customWidth="1"/>
    <col min="17" max="17" width="9.140625" style="2"/>
    <col min="18" max="18" width="10.42578125" style="2" bestFit="1" customWidth="1"/>
    <col min="19" max="16384" width="9.140625" style="2"/>
  </cols>
  <sheetData>
    <row r="1" spans="1:16" ht="15" customHeight="1" x14ac:dyDescent="0.25">
      <c r="A1" s="134" t="s">
        <v>183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33.75" customHeigh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s="4" customFormat="1" ht="27" customHeight="1" x14ac:dyDescent="0.25">
      <c r="A3" s="133" t="s">
        <v>3</v>
      </c>
      <c r="B3" s="107" t="s">
        <v>8</v>
      </c>
      <c r="C3" s="107" t="s">
        <v>72</v>
      </c>
      <c r="D3" s="107" t="s">
        <v>9</v>
      </c>
      <c r="E3" s="111" t="s">
        <v>10</v>
      </c>
      <c r="F3" s="111" t="s">
        <v>11</v>
      </c>
      <c r="G3" s="111" t="s">
        <v>13</v>
      </c>
      <c r="H3" s="151" t="s">
        <v>12</v>
      </c>
      <c r="I3" s="107" t="s">
        <v>6</v>
      </c>
      <c r="J3" s="107" t="s">
        <v>2</v>
      </c>
      <c r="K3" s="107"/>
      <c r="L3" s="107"/>
      <c r="M3" s="107"/>
      <c r="N3" s="107"/>
      <c r="O3" s="70"/>
      <c r="P3" s="107" t="s">
        <v>61</v>
      </c>
    </row>
    <row r="4" spans="1:16" s="4" customFormat="1" ht="37.5" customHeight="1" x14ac:dyDescent="0.25">
      <c r="A4" s="133"/>
      <c r="B4" s="107"/>
      <c r="C4" s="107"/>
      <c r="D4" s="107"/>
      <c r="E4" s="111"/>
      <c r="F4" s="111"/>
      <c r="G4" s="111"/>
      <c r="H4" s="151"/>
      <c r="I4" s="107"/>
      <c r="J4" s="107" t="s">
        <v>4</v>
      </c>
      <c r="K4" s="107"/>
      <c r="L4" s="107" t="s">
        <v>5</v>
      </c>
      <c r="M4" s="107"/>
      <c r="N4" s="107" t="s">
        <v>7</v>
      </c>
      <c r="O4" s="70" t="s">
        <v>105</v>
      </c>
      <c r="P4" s="107"/>
    </row>
    <row r="5" spans="1:16" s="4" customFormat="1" ht="89.25" customHeight="1" x14ac:dyDescent="0.25">
      <c r="A5" s="133"/>
      <c r="B5" s="107"/>
      <c r="C5" s="107"/>
      <c r="D5" s="107"/>
      <c r="E5" s="111"/>
      <c r="F5" s="111"/>
      <c r="G5" s="111"/>
      <c r="H5" s="151"/>
      <c r="I5" s="107"/>
      <c r="J5" s="70" t="s">
        <v>0</v>
      </c>
      <c r="K5" s="70" t="s">
        <v>1</v>
      </c>
      <c r="L5" s="70" t="s">
        <v>0</v>
      </c>
      <c r="M5" s="70" t="s">
        <v>170</v>
      </c>
      <c r="N5" s="107"/>
      <c r="O5" s="70" t="s">
        <v>0</v>
      </c>
      <c r="P5" s="107"/>
    </row>
    <row r="6" spans="1:16" ht="28.5" customHeight="1" x14ac:dyDescent="0.25">
      <c r="A6" s="13" t="s">
        <v>14</v>
      </c>
      <c r="B6" s="94" t="s">
        <v>102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ht="33.6" customHeight="1" x14ac:dyDescent="0.25">
      <c r="A7" s="89" t="s">
        <v>15</v>
      </c>
      <c r="B7" s="89" t="s">
        <v>103</v>
      </c>
      <c r="C7" s="88" t="s">
        <v>152</v>
      </c>
      <c r="D7" s="56" t="s">
        <v>16</v>
      </c>
      <c r="E7" s="16">
        <v>17789.8</v>
      </c>
      <c r="F7" s="16">
        <v>17789.8</v>
      </c>
      <c r="G7" s="16">
        <v>17775.375530000001</v>
      </c>
      <c r="H7" s="31">
        <f t="shared" ref="H7:H8" si="0">G7/F7</f>
        <v>0.99918917188501288</v>
      </c>
      <c r="I7" s="108" t="s">
        <v>109</v>
      </c>
      <c r="J7" s="109">
        <v>49</v>
      </c>
      <c r="K7" s="109">
        <v>49</v>
      </c>
      <c r="L7" s="109">
        <v>50</v>
      </c>
      <c r="M7" s="80">
        <v>50</v>
      </c>
      <c r="N7" s="112">
        <f>M7/L7</f>
        <v>1</v>
      </c>
      <c r="O7" s="109">
        <v>70</v>
      </c>
      <c r="P7" s="110" t="s">
        <v>68</v>
      </c>
    </row>
    <row r="8" spans="1:16" ht="36.75" customHeight="1" x14ac:dyDescent="0.25">
      <c r="A8" s="90"/>
      <c r="B8" s="90"/>
      <c r="C8" s="88"/>
      <c r="D8" s="56" t="s">
        <v>17</v>
      </c>
      <c r="E8" s="16">
        <v>49398.8</v>
      </c>
      <c r="F8" s="16">
        <v>49398.8</v>
      </c>
      <c r="G8" s="16">
        <v>49358.792840000002</v>
      </c>
      <c r="H8" s="31">
        <f t="shared" si="0"/>
        <v>0.99919011878831065</v>
      </c>
      <c r="I8" s="108"/>
      <c r="J8" s="109"/>
      <c r="K8" s="109"/>
      <c r="L8" s="109"/>
      <c r="M8" s="85"/>
      <c r="N8" s="112" t="e">
        <f>M8/L8*100</f>
        <v>#DIV/0!</v>
      </c>
      <c r="O8" s="109"/>
      <c r="P8" s="110"/>
    </row>
    <row r="9" spans="1:16" ht="36.75" customHeight="1" x14ac:dyDescent="0.25">
      <c r="A9" s="90"/>
      <c r="B9" s="90"/>
      <c r="C9" s="50"/>
      <c r="D9" s="56" t="s">
        <v>18</v>
      </c>
      <c r="E9" s="16">
        <v>79900</v>
      </c>
      <c r="F9" s="16">
        <v>119094.2</v>
      </c>
      <c r="G9" s="16">
        <v>119094.2</v>
      </c>
      <c r="H9" s="71">
        <f>G9/F9</f>
        <v>1</v>
      </c>
      <c r="I9" s="108" t="s">
        <v>39</v>
      </c>
      <c r="J9" s="109">
        <v>49</v>
      </c>
      <c r="K9" s="109">
        <v>49</v>
      </c>
      <c r="L9" s="109">
        <v>50</v>
      </c>
      <c r="M9" s="109">
        <v>50</v>
      </c>
      <c r="N9" s="112">
        <f>M9/L9</f>
        <v>1</v>
      </c>
      <c r="O9" s="109">
        <v>70</v>
      </c>
      <c r="P9" s="110" t="s">
        <v>68</v>
      </c>
    </row>
    <row r="10" spans="1:16" ht="15" customHeight="1" x14ac:dyDescent="0.25">
      <c r="A10" s="90"/>
      <c r="B10" s="90"/>
      <c r="C10" s="126"/>
      <c r="D10" s="120" t="s">
        <v>19</v>
      </c>
      <c r="E10" s="122">
        <f>SUM(E7:E9)</f>
        <v>147088.6</v>
      </c>
      <c r="F10" s="122">
        <f t="shared" ref="F10" si="1">SUM(F7:F9)</f>
        <v>186282.8</v>
      </c>
      <c r="G10" s="122">
        <f>SUM(G7:G9)</f>
        <v>186228.36836999998</v>
      </c>
      <c r="H10" s="124">
        <f>G10/F10</f>
        <v>0.99970780109596802</v>
      </c>
      <c r="I10" s="108"/>
      <c r="J10" s="109"/>
      <c r="K10" s="109"/>
      <c r="L10" s="109"/>
      <c r="M10" s="109"/>
      <c r="N10" s="112" t="e">
        <f>M10/L10*100</f>
        <v>#DIV/0!</v>
      </c>
      <c r="O10" s="109"/>
      <c r="P10" s="110"/>
    </row>
    <row r="11" spans="1:16" ht="63" x14ac:dyDescent="0.25">
      <c r="A11" s="90"/>
      <c r="B11" s="90"/>
      <c r="C11" s="127"/>
      <c r="D11" s="121"/>
      <c r="E11" s="123"/>
      <c r="F11" s="123"/>
      <c r="G11" s="123"/>
      <c r="H11" s="125"/>
      <c r="I11" s="73" t="s">
        <v>191</v>
      </c>
      <c r="J11" s="78"/>
      <c r="K11" s="78"/>
      <c r="L11" s="16">
        <v>0.05</v>
      </c>
      <c r="M11" s="16">
        <v>0.05</v>
      </c>
      <c r="N11" s="77">
        <f t="shared" ref="N11:N17" si="2">M11/L11</f>
        <v>1</v>
      </c>
      <c r="O11" s="43">
        <v>6.9000000000000006E-2</v>
      </c>
      <c r="P11" s="79" t="s">
        <v>65</v>
      </c>
    </row>
    <row r="12" spans="1:16" ht="69.75" customHeight="1" x14ac:dyDescent="0.25">
      <c r="A12" s="50" t="s">
        <v>24</v>
      </c>
      <c r="B12" s="56" t="s">
        <v>104</v>
      </c>
      <c r="C12" s="50"/>
      <c r="D12" s="56"/>
      <c r="E12" s="16"/>
      <c r="F12" s="16"/>
      <c r="G12" s="16"/>
      <c r="H12" s="21"/>
      <c r="I12" s="57" t="s">
        <v>42</v>
      </c>
      <c r="J12" s="58">
        <v>16</v>
      </c>
      <c r="K12" s="58">
        <v>16</v>
      </c>
      <c r="L12" s="58">
        <v>22</v>
      </c>
      <c r="M12" s="58">
        <v>22</v>
      </c>
      <c r="N12" s="60">
        <f t="shared" si="2"/>
        <v>1</v>
      </c>
      <c r="O12" s="58">
        <v>39</v>
      </c>
      <c r="P12" s="59" t="s">
        <v>68</v>
      </c>
    </row>
    <row r="13" spans="1:16" ht="47.25" x14ac:dyDescent="0.25">
      <c r="A13" s="50" t="s">
        <v>44</v>
      </c>
      <c r="B13" s="56" t="s">
        <v>143</v>
      </c>
      <c r="C13" s="50"/>
      <c r="D13" s="56"/>
      <c r="E13" s="16"/>
      <c r="F13" s="16"/>
      <c r="G13" s="16"/>
      <c r="H13" s="21"/>
      <c r="I13" s="57" t="s">
        <v>40</v>
      </c>
      <c r="J13" s="61">
        <f>J9</f>
        <v>49</v>
      </c>
      <c r="K13" s="61">
        <f>K9</f>
        <v>49</v>
      </c>
      <c r="L13" s="61">
        <v>50</v>
      </c>
      <c r="M13" s="61">
        <v>50</v>
      </c>
      <c r="N13" s="60">
        <f t="shared" si="2"/>
        <v>1</v>
      </c>
      <c r="O13" s="61">
        <f>O9</f>
        <v>70</v>
      </c>
      <c r="P13" s="59" t="s">
        <v>68</v>
      </c>
    </row>
    <row r="14" spans="1:16" ht="47.25" x14ac:dyDescent="0.25">
      <c r="A14" s="50" t="s">
        <v>45</v>
      </c>
      <c r="B14" s="56" t="s">
        <v>20</v>
      </c>
      <c r="C14" s="50"/>
      <c r="D14" s="56"/>
      <c r="E14" s="16"/>
      <c r="F14" s="16"/>
      <c r="G14" s="16"/>
      <c r="H14" s="21"/>
      <c r="I14" s="57" t="s">
        <v>43</v>
      </c>
      <c r="J14" s="61">
        <v>1</v>
      </c>
      <c r="K14" s="61">
        <v>1</v>
      </c>
      <c r="L14" s="58">
        <v>1</v>
      </c>
      <c r="M14" s="58">
        <v>1</v>
      </c>
      <c r="N14" s="60">
        <f t="shared" si="2"/>
        <v>1</v>
      </c>
      <c r="O14" s="58">
        <v>1</v>
      </c>
      <c r="P14" s="59" t="s">
        <v>68</v>
      </c>
    </row>
    <row r="15" spans="1:16" ht="31.5" x14ac:dyDescent="0.25">
      <c r="A15" s="50" t="s">
        <v>46</v>
      </c>
      <c r="B15" s="56" t="s">
        <v>21</v>
      </c>
      <c r="C15" s="50"/>
      <c r="D15" s="56"/>
      <c r="E15" s="16"/>
      <c r="F15" s="16"/>
      <c r="G15" s="16"/>
      <c r="H15" s="21"/>
      <c r="I15" s="57" t="s">
        <v>41</v>
      </c>
      <c r="J15" s="61">
        <v>1</v>
      </c>
      <c r="K15" s="61">
        <v>1</v>
      </c>
      <c r="L15" s="58">
        <v>1</v>
      </c>
      <c r="M15" s="58">
        <v>1</v>
      </c>
      <c r="N15" s="60">
        <f t="shared" si="2"/>
        <v>1</v>
      </c>
      <c r="O15" s="58">
        <v>1</v>
      </c>
      <c r="P15" s="59" t="s">
        <v>68</v>
      </c>
    </row>
    <row r="16" spans="1:16" ht="110.25" x14ac:dyDescent="0.25">
      <c r="A16" s="50" t="s">
        <v>47</v>
      </c>
      <c r="B16" s="56" t="s">
        <v>22</v>
      </c>
      <c r="C16" s="50"/>
      <c r="D16" s="56"/>
      <c r="E16" s="16"/>
      <c r="F16" s="16"/>
      <c r="G16" s="16"/>
      <c r="H16" s="21"/>
      <c r="I16" s="57" t="s">
        <v>147</v>
      </c>
      <c r="J16" s="58">
        <v>100</v>
      </c>
      <c r="K16" s="58">
        <v>100</v>
      </c>
      <c r="L16" s="58">
        <v>100</v>
      </c>
      <c r="M16" s="58">
        <v>100</v>
      </c>
      <c r="N16" s="60">
        <f t="shared" si="2"/>
        <v>1</v>
      </c>
      <c r="O16" s="58">
        <v>100</v>
      </c>
      <c r="P16" s="59" t="s">
        <v>68</v>
      </c>
    </row>
    <row r="17" spans="1:16" ht="94.5" x14ac:dyDescent="0.25">
      <c r="A17" s="50" t="s">
        <v>48</v>
      </c>
      <c r="B17" s="56" t="s">
        <v>23</v>
      </c>
      <c r="C17" s="50"/>
      <c r="D17" s="56"/>
      <c r="E17" s="16"/>
      <c r="F17" s="16"/>
      <c r="G17" s="16"/>
      <c r="H17" s="21"/>
      <c r="I17" s="57" t="s">
        <v>148</v>
      </c>
      <c r="J17" s="58">
        <v>100</v>
      </c>
      <c r="K17" s="58">
        <v>100</v>
      </c>
      <c r="L17" s="58">
        <v>100</v>
      </c>
      <c r="M17" s="58">
        <v>100</v>
      </c>
      <c r="N17" s="60">
        <f t="shared" si="2"/>
        <v>1</v>
      </c>
      <c r="O17" s="58">
        <v>100</v>
      </c>
      <c r="P17" s="59" t="s">
        <v>68</v>
      </c>
    </row>
    <row r="18" spans="1:16" ht="24" customHeight="1" x14ac:dyDescent="0.25">
      <c r="A18" s="13" t="s">
        <v>31</v>
      </c>
      <c r="B18" s="116" t="s">
        <v>106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1:16" ht="113.25" customHeight="1" x14ac:dyDescent="0.25">
      <c r="A19" s="95" t="s">
        <v>32</v>
      </c>
      <c r="B19" s="95" t="s">
        <v>107</v>
      </c>
      <c r="C19" s="50" t="s">
        <v>93</v>
      </c>
      <c r="D19" s="56" t="s">
        <v>16</v>
      </c>
      <c r="E19" s="16">
        <v>56080.6</v>
      </c>
      <c r="F19" s="16">
        <v>56080.6</v>
      </c>
      <c r="G19" s="16">
        <v>56080.6</v>
      </c>
      <c r="H19" s="21">
        <f>G19/F19</f>
        <v>1</v>
      </c>
      <c r="I19" s="99" t="s">
        <v>108</v>
      </c>
      <c r="J19" s="82">
        <v>1266</v>
      </c>
      <c r="K19" s="82">
        <v>1266</v>
      </c>
      <c r="L19" s="82">
        <v>1035</v>
      </c>
      <c r="M19" s="82">
        <v>1035</v>
      </c>
      <c r="N19" s="91">
        <f>M19/L19</f>
        <v>1</v>
      </c>
      <c r="O19" s="80">
        <v>2896</v>
      </c>
      <c r="P19" s="128" t="s">
        <v>68</v>
      </c>
    </row>
    <row r="20" spans="1:16" ht="79.5" customHeight="1" x14ac:dyDescent="0.25">
      <c r="A20" s="96"/>
      <c r="B20" s="96"/>
      <c r="C20" s="50" t="s">
        <v>93</v>
      </c>
      <c r="D20" s="56" t="s">
        <v>17</v>
      </c>
      <c r="E20" s="16">
        <v>903555.2</v>
      </c>
      <c r="F20" s="16">
        <v>903555.2</v>
      </c>
      <c r="G20" s="16">
        <v>903555.2</v>
      </c>
      <c r="H20" s="21">
        <f>G20/F20</f>
        <v>1</v>
      </c>
      <c r="I20" s="100"/>
      <c r="J20" s="83"/>
      <c r="K20" s="83"/>
      <c r="L20" s="83"/>
      <c r="M20" s="83"/>
      <c r="N20" s="92"/>
      <c r="O20" s="81"/>
      <c r="P20" s="129"/>
    </row>
    <row r="21" spans="1:16" ht="22.5" customHeight="1" x14ac:dyDescent="0.25">
      <c r="A21" s="97"/>
      <c r="B21" s="97"/>
      <c r="C21" s="50"/>
      <c r="D21" s="6" t="s">
        <v>19</v>
      </c>
      <c r="E21" s="17">
        <f>SUM(E19:E20)</f>
        <v>959635.79999999993</v>
      </c>
      <c r="F21" s="17">
        <f>SUM(F19:F20)</f>
        <v>959635.79999999993</v>
      </c>
      <c r="G21" s="17">
        <f>SUM(G19:G20)</f>
        <v>959635.79999999993</v>
      </c>
      <c r="H21" s="20">
        <f>G21/F21</f>
        <v>1</v>
      </c>
      <c r="I21" s="101"/>
      <c r="J21" s="84"/>
      <c r="K21" s="84"/>
      <c r="L21" s="84"/>
      <c r="M21" s="84"/>
      <c r="N21" s="93"/>
      <c r="O21" s="85"/>
      <c r="P21" s="130"/>
    </row>
    <row r="22" spans="1:16" ht="251.25" customHeight="1" x14ac:dyDescent="0.25">
      <c r="A22" s="50" t="s">
        <v>33</v>
      </c>
      <c r="B22" s="72" t="s">
        <v>194</v>
      </c>
      <c r="D22" s="56"/>
      <c r="E22" s="16"/>
      <c r="F22" s="16"/>
      <c r="G22" s="16"/>
      <c r="H22" s="21"/>
      <c r="I22" s="57" t="s">
        <v>162</v>
      </c>
      <c r="J22" s="58">
        <v>636</v>
      </c>
      <c r="K22" s="58">
        <v>636</v>
      </c>
      <c r="L22" s="58">
        <v>600</v>
      </c>
      <c r="M22" s="58">
        <v>600</v>
      </c>
      <c r="N22" s="31">
        <f>M22/L22</f>
        <v>1</v>
      </c>
      <c r="O22" s="58">
        <v>930</v>
      </c>
      <c r="P22" s="59" t="s">
        <v>68</v>
      </c>
    </row>
    <row r="23" spans="1:16" ht="215.25" customHeight="1" x14ac:dyDescent="0.25">
      <c r="A23" s="74" t="s">
        <v>49</v>
      </c>
      <c r="B23" s="72" t="s">
        <v>195</v>
      </c>
      <c r="C23" s="50"/>
      <c r="D23" s="56"/>
      <c r="E23" s="16"/>
      <c r="F23" s="16"/>
      <c r="G23" s="16"/>
      <c r="H23" s="21"/>
      <c r="I23" s="11" t="s">
        <v>136</v>
      </c>
      <c r="J23" s="58">
        <v>50.2</v>
      </c>
      <c r="K23" s="58">
        <v>50.2</v>
      </c>
      <c r="L23" s="58">
        <v>58</v>
      </c>
      <c r="M23" s="58">
        <v>58</v>
      </c>
      <c r="N23" s="31">
        <f>M23/L23</f>
        <v>1</v>
      </c>
      <c r="O23" s="58">
        <v>32.1</v>
      </c>
      <c r="P23" s="59" t="s">
        <v>68</v>
      </c>
    </row>
    <row r="24" spans="1:16" ht="66.75" customHeight="1" x14ac:dyDescent="0.25">
      <c r="A24" s="75"/>
      <c r="B24" s="72" t="s">
        <v>193</v>
      </c>
      <c r="C24" s="76"/>
      <c r="D24" s="6"/>
      <c r="E24" s="17"/>
      <c r="F24" s="17"/>
      <c r="G24" s="17"/>
      <c r="H24" s="20"/>
      <c r="I24" s="73" t="s">
        <v>192</v>
      </c>
      <c r="J24" s="78"/>
      <c r="K24" s="78"/>
      <c r="L24" s="43">
        <v>4.8000000000000001E-2</v>
      </c>
      <c r="M24" s="43">
        <v>4.8000000000000001E-2</v>
      </c>
      <c r="N24" s="77">
        <v>1</v>
      </c>
      <c r="O24" s="43">
        <v>9.5000000000000001E-2</v>
      </c>
      <c r="P24" s="79" t="s">
        <v>65</v>
      </c>
    </row>
    <row r="25" spans="1:16" ht="24" customHeight="1" x14ac:dyDescent="0.25">
      <c r="A25" s="13" t="s">
        <v>34</v>
      </c>
      <c r="B25" s="94" t="s">
        <v>110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39" customHeight="1" x14ac:dyDescent="0.25">
      <c r="A26" s="50" t="s">
        <v>35</v>
      </c>
      <c r="B26" s="56" t="s">
        <v>50</v>
      </c>
      <c r="C26" s="50"/>
      <c r="D26" s="1"/>
      <c r="E26" s="26"/>
      <c r="F26" s="26"/>
      <c r="G26" s="26"/>
      <c r="H26" s="22"/>
      <c r="I26" s="11" t="s">
        <v>149</v>
      </c>
      <c r="J26" s="37">
        <v>2.67</v>
      </c>
      <c r="K26" s="37">
        <v>3.0114510000000001</v>
      </c>
      <c r="L26" s="37">
        <v>2.7549999999999999</v>
      </c>
      <c r="M26" s="39">
        <v>3.0933999999999999</v>
      </c>
      <c r="N26" s="29">
        <f>M26/L26</f>
        <v>1.1228312159709619</v>
      </c>
      <c r="O26" s="37">
        <v>2.83</v>
      </c>
      <c r="P26" s="59" t="s">
        <v>68</v>
      </c>
    </row>
    <row r="27" spans="1:16" ht="39" customHeight="1" x14ac:dyDescent="0.25">
      <c r="A27" s="89" t="s">
        <v>62</v>
      </c>
      <c r="B27" s="95" t="s">
        <v>111</v>
      </c>
      <c r="C27" s="89" t="s">
        <v>163</v>
      </c>
      <c r="D27" s="56" t="s">
        <v>16</v>
      </c>
      <c r="E27" s="16">
        <v>2707077.6</v>
      </c>
      <c r="F27" s="16">
        <v>2707077.6</v>
      </c>
      <c r="G27" s="16">
        <v>2707077.6</v>
      </c>
      <c r="H27" s="21">
        <f t="shared" ref="H27:H28" si="3">G27/F27</f>
        <v>1</v>
      </c>
      <c r="I27" s="117" t="s">
        <v>150</v>
      </c>
      <c r="J27" s="159">
        <v>0.21229999999999999</v>
      </c>
      <c r="K27" s="159">
        <v>0.43430000000000002</v>
      </c>
      <c r="L27" s="162">
        <v>0.39529999999999998</v>
      </c>
      <c r="M27" s="162">
        <v>0.54598999999999998</v>
      </c>
      <c r="N27" s="165">
        <f>M27/L27</f>
        <v>1.3812041487477864</v>
      </c>
      <c r="O27" s="162">
        <v>0.72819999999999996</v>
      </c>
      <c r="P27" s="168" t="s">
        <v>65</v>
      </c>
    </row>
    <row r="28" spans="1:16" ht="39" customHeight="1" x14ac:dyDescent="0.25">
      <c r="A28" s="90"/>
      <c r="B28" s="96"/>
      <c r="C28" s="98"/>
      <c r="D28" s="56" t="s">
        <v>17</v>
      </c>
      <c r="E28" s="16">
        <v>634994.30900000001</v>
      </c>
      <c r="F28" s="16">
        <v>634994.30900000001</v>
      </c>
      <c r="G28" s="16">
        <v>634994.30900000001</v>
      </c>
      <c r="H28" s="21">
        <f t="shared" si="3"/>
        <v>1</v>
      </c>
      <c r="I28" s="118"/>
      <c r="J28" s="160"/>
      <c r="K28" s="160"/>
      <c r="L28" s="163"/>
      <c r="M28" s="163"/>
      <c r="N28" s="166"/>
      <c r="O28" s="163"/>
      <c r="P28" s="169"/>
    </row>
    <row r="29" spans="1:16" ht="31.5" customHeight="1" x14ac:dyDescent="0.25">
      <c r="A29" s="90"/>
      <c r="B29" s="96"/>
      <c r="C29" s="88" t="s">
        <v>154</v>
      </c>
      <c r="D29" s="56" t="s">
        <v>16</v>
      </c>
      <c r="E29" s="16">
        <v>362116.9</v>
      </c>
      <c r="F29" s="16">
        <v>362116.9</v>
      </c>
      <c r="G29" s="16">
        <v>362116.9</v>
      </c>
      <c r="H29" s="21">
        <f>G29/F29</f>
        <v>1</v>
      </c>
      <c r="I29" s="118"/>
      <c r="J29" s="160"/>
      <c r="K29" s="160"/>
      <c r="L29" s="163"/>
      <c r="M29" s="163"/>
      <c r="N29" s="166"/>
      <c r="O29" s="163"/>
      <c r="P29" s="169"/>
    </row>
    <row r="30" spans="1:16" ht="36" customHeight="1" x14ac:dyDescent="0.25">
      <c r="A30" s="90"/>
      <c r="B30" s="96"/>
      <c r="C30" s="88"/>
      <c r="D30" s="56" t="s">
        <v>17</v>
      </c>
      <c r="E30" s="16">
        <v>84941.364000000001</v>
      </c>
      <c r="F30" s="16">
        <v>84941.364000000001</v>
      </c>
      <c r="G30" s="16">
        <v>84941.364000000001</v>
      </c>
      <c r="H30" s="21">
        <f>G30/F30</f>
        <v>1</v>
      </c>
      <c r="I30" s="118"/>
      <c r="J30" s="161"/>
      <c r="K30" s="161"/>
      <c r="L30" s="164"/>
      <c r="M30" s="164"/>
      <c r="N30" s="167"/>
      <c r="O30" s="164"/>
      <c r="P30" s="170"/>
    </row>
    <row r="31" spans="1:16" ht="21" customHeight="1" x14ac:dyDescent="0.25">
      <c r="A31" s="98"/>
      <c r="B31" s="97"/>
      <c r="C31" s="15"/>
      <c r="D31" s="6" t="s">
        <v>19</v>
      </c>
      <c r="E31" s="17">
        <f>SUM(E27:E30)</f>
        <v>3789130.173</v>
      </c>
      <c r="F31" s="17">
        <f t="shared" ref="F31:G31" si="4">SUM(F27:F30)</f>
        <v>3789130.173</v>
      </c>
      <c r="G31" s="17">
        <f t="shared" si="4"/>
        <v>3789130.173</v>
      </c>
      <c r="H31" s="20">
        <f>G31/F31</f>
        <v>1</v>
      </c>
      <c r="I31" s="119"/>
      <c r="J31" s="37"/>
      <c r="K31" s="40"/>
      <c r="L31" s="40"/>
      <c r="M31" s="40"/>
      <c r="N31" s="29"/>
      <c r="O31" s="40"/>
      <c r="P31" s="41"/>
    </row>
    <row r="32" spans="1:16" ht="32.25" customHeight="1" x14ac:dyDescent="0.25">
      <c r="A32" s="13" t="s">
        <v>36</v>
      </c>
      <c r="B32" s="94" t="s">
        <v>144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1:16" ht="79.5" customHeight="1" x14ac:dyDescent="0.25">
      <c r="A33" s="89" t="s">
        <v>92</v>
      </c>
      <c r="B33" s="95" t="s">
        <v>112</v>
      </c>
      <c r="C33" s="50" t="s">
        <v>90</v>
      </c>
      <c r="D33" s="56" t="s">
        <v>17</v>
      </c>
      <c r="E33" s="16">
        <v>13841.1</v>
      </c>
      <c r="F33" s="16">
        <v>13841.1</v>
      </c>
      <c r="G33" s="16">
        <v>12356.8</v>
      </c>
      <c r="H33" s="42">
        <f>G33/F33</f>
        <v>0.89276141347147253</v>
      </c>
      <c r="I33" s="11" t="s">
        <v>165</v>
      </c>
      <c r="J33" s="43">
        <v>5.43</v>
      </c>
      <c r="K33" s="43">
        <v>7.64</v>
      </c>
      <c r="L33" s="43">
        <v>13.9</v>
      </c>
      <c r="M33" s="44">
        <v>16.149999999999999</v>
      </c>
      <c r="N33" s="60">
        <f t="shared" ref="N33:N34" si="5">M33/L33</f>
        <v>1.1618705035971222</v>
      </c>
      <c r="O33" s="16">
        <v>20.72</v>
      </c>
      <c r="P33" s="35" t="s">
        <v>101</v>
      </c>
    </row>
    <row r="34" spans="1:16" ht="49.5" customHeight="1" x14ac:dyDescent="0.25">
      <c r="A34" s="98"/>
      <c r="B34" s="97"/>
      <c r="C34" s="50" t="s">
        <v>91</v>
      </c>
      <c r="D34" s="56" t="s">
        <v>89</v>
      </c>
      <c r="E34" s="16">
        <v>62285.1</v>
      </c>
      <c r="F34" s="16">
        <v>62285.1</v>
      </c>
      <c r="G34" s="16">
        <v>55605.9</v>
      </c>
      <c r="H34" s="42">
        <f>G34/F34</f>
        <v>0.89276408001271579</v>
      </c>
      <c r="I34" s="45" t="s">
        <v>166</v>
      </c>
      <c r="J34" s="43">
        <v>0.31</v>
      </c>
      <c r="K34" s="43">
        <v>0.68899999999999995</v>
      </c>
      <c r="L34" s="43">
        <v>0.85</v>
      </c>
      <c r="M34" s="43">
        <v>1.46</v>
      </c>
      <c r="N34" s="60">
        <f t="shared" si="5"/>
        <v>1.7176470588235293</v>
      </c>
      <c r="O34" s="16">
        <v>1.1599999999999999</v>
      </c>
      <c r="P34" s="35" t="s">
        <v>101</v>
      </c>
    </row>
    <row r="35" spans="1:16" x14ac:dyDescent="0.25">
      <c r="A35" s="50"/>
      <c r="B35" s="54"/>
      <c r="C35" s="50"/>
      <c r="D35" s="6" t="s">
        <v>19</v>
      </c>
      <c r="E35" s="17">
        <f>SUM(E33:E34)</f>
        <v>76126.2</v>
      </c>
      <c r="F35" s="17">
        <f t="shared" ref="F35:G35" si="6">SUM(F33:F34)</f>
        <v>76126.2</v>
      </c>
      <c r="G35" s="17">
        <f t="shared" si="6"/>
        <v>67962.7</v>
      </c>
      <c r="H35" s="46">
        <f>G35/F35</f>
        <v>0.89276359518799042</v>
      </c>
      <c r="I35" s="18"/>
      <c r="J35" s="19"/>
      <c r="K35" s="58"/>
      <c r="L35" s="16"/>
      <c r="M35" s="16"/>
      <c r="N35" s="14"/>
      <c r="O35" s="14"/>
      <c r="P35" s="59"/>
    </row>
    <row r="36" spans="1:16" ht="24.75" customHeight="1" x14ac:dyDescent="0.25">
      <c r="A36" s="13" t="s">
        <v>37</v>
      </c>
      <c r="B36" s="94" t="s">
        <v>181</v>
      </c>
      <c r="C36" s="94"/>
      <c r="D36" s="94"/>
      <c r="E36" s="94"/>
      <c r="F36" s="94"/>
      <c r="G36" s="94"/>
      <c r="H36" s="94"/>
      <c r="I36" s="158"/>
      <c r="J36" s="158"/>
      <c r="K36" s="94"/>
      <c r="L36" s="94"/>
      <c r="M36" s="94"/>
      <c r="N36" s="94"/>
      <c r="O36" s="94"/>
      <c r="P36" s="94"/>
    </row>
    <row r="37" spans="1:16" ht="36" customHeight="1" x14ac:dyDescent="0.25">
      <c r="A37" s="88" t="s">
        <v>38</v>
      </c>
      <c r="B37" s="95" t="s">
        <v>171</v>
      </c>
      <c r="C37" s="89" t="s">
        <v>77</v>
      </c>
      <c r="D37" s="56" t="s">
        <v>17</v>
      </c>
      <c r="E37" s="16">
        <v>736928.34900000005</v>
      </c>
      <c r="F37" s="16">
        <v>736928.34900000005</v>
      </c>
      <c r="G37" s="16">
        <v>736928.34900000005</v>
      </c>
      <c r="H37" s="21">
        <f>G37/F37</f>
        <v>1</v>
      </c>
      <c r="I37" s="99" t="s">
        <v>174</v>
      </c>
      <c r="J37" s="80">
        <v>100</v>
      </c>
      <c r="K37" s="80">
        <v>100</v>
      </c>
      <c r="L37" s="80">
        <v>100</v>
      </c>
      <c r="M37" s="80">
        <v>100</v>
      </c>
      <c r="N37" s="91">
        <v>1</v>
      </c>
      <c r="O37" s="80">
        <v>100</v>
      </c>
      <c r="P37" s="82" t="s">
        <v>65</v>
      </c>
    </row>
    <row r="38" spans="1:16" ht="30" customHeight="1" x14ac:dyDescent="0.25">
      <c r="A38" s="88"/>
      <c r="B38" s="96"/>
      <c r="C38" s="90"/>
      <c r="D38" s="56" t="s">
        <v>57</v>
      </c>
      <c r="E38" s="16">
        <v>1072931</v>
      </c>
      <c r="F38" s="16">
        <v>1072931</v>
      </c>
      <c r="G38" s="16">
        <v>1072931</v>
      </c>
      <c r="H38" s="21">
        <f>G38/F38</f>
        <v>1</v>
      </c>
      <c r="I38" s="100"/>
      <c r="J38" s="81"/>
      <c r="K38" s="81"/>
      <c r="L38" s="81"/>
      <c r="M38" s="81"/>
      <c r="N38" s="92"/>
      <c r="O38" s="81"/>
      <c r="P38" s="83"/>
    </row>
    <row r="39" spans="1:16" ht="69" customHeight="1" x14ac:dyDescent="0.25">
      <c r="A39" s="88"/>
      <c r="B39" s="97"/>
      <c r="C39" s="98"/>
      <c r="D39" s="56" t="s">
        <v>58</v>
      </c>
      <c r="E39" s="16">
        <v>4491761.0999999996</v>
      </c>
      <c r="F39" s="16">
        <v>4491761.0999999996</v>
      </c>
      <c r="G39" s="16">
        <v>4491761.0999999996</v>
      </c>
      <c r="H39" s="21">
        <f>G39/F39</f>
        <v>1</v>
      </c>
      <c r="I39" s="101"/>
      <c r="J39" s="85"/>
      <c r="K39" s="85"/>
      <c r="L39" s="85"/>
      <c r="M39" s="85"/>
      <c r="N39" s="93"/>
      <c r="O39" s="85"/>
      <c r="P39" s="84"/>
    </row>
    <row r="40" spans="1:16" ht="141.75" x14ac:dyDescent="0.25">
      <c r="A40" s="88"/>
      <c r="B40" s="12" t="s">
        <v>172</v>
      </c>
      <c r="C40" s="50" t="s">
        <v>173</v>
      </c>
      <c r="D40" s="56" t="s">
        <v>17</v>
      </c>
      <c r="E40" s="16">
        <v>627347.44999999995</v>
      </c>
      <c r="F40" s="16">
        <v>627347.44999999995</v>
      </c>
      <c r="G40" s="16">
        <v>627347.44999999995</v>
      </c>
      <c r="H40" s="21">
        <f>G40/F40</f>
        <v>1</v>
      </c>
      <c r="I40" s="11" t="s">
        <v>175</v>
      </c>
      <c r="J40" s="58" t="s">
        <v>176</v>
      </c>
      <c r="K40" s="58" t="s">
        <v>176</v>
      </c>
      <c r="L40" s="58">
        <v>100</v>
      </c>
      <c r="M40" s="58">
        <v>100</v>
      </c>
      <c r="N40" s="60">
        <v>1</v>
      </c>
      <c r="O40" s="58">
        <v>100</v>
      </c>
      <c r="P40" s="62" t="s">
        <v>65</v>
      </c>
    </row>
    <row r="41" spans="1:16" ht="31.5" customHeight="1" x14ac:dyDescent="0.25">
      <c r="A41" s="88"/>
      <c r="B41" s="12"/>
      <c r="C41" s="50"/>
      <c r="D41" s="6" t="s">
        <v>19</v>
      </c>
      <c r="E41" s="17">
        <f>SUM(E37:E40)</f>
        <v>6928967.8989999993</v>
      </c>
      <c r="F41" s="17">
        <f t="shared" ref="F41:G41" si="7">SUM(F37:F40)</f>
        <v>6928967.8989999993</v>
      </c>
      <c r="G41" s="17">
        <f t="shared" si="7"/>
        <v>6928967.8989999993</v>
      </c>
      <c r="H41" s="21">
        <f>G41/F41</f>
        <v>1</v>
      </c>
      <c r="I41" s="11"/>
      <c r="J41" s="33"/>
      <c r="K41" s="33"/>
      <c r="L41" s="33"/>
      <c r="M41" s="33"/>
      <c r="N41" s="34"/>
      <c r="O41" s="33"/>
      <c r="P41" s="33"/>
    </row>
    <row r="42" spans="1:16" ht="24.75" customHeight="1" x14ac:dyDescent="0.25">
      <c r="A42" s="13" t="s">
        <v>94</v>
      </c>
      <c r="B42" s="94" t="s">
        <v>113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1:16" ht="66" customHeight="1" x14ac:dyDescent="0.25">
      <c r="A43" s="88" t="s">
        <v>95</v>
      </c>
      <c r="B43" s="104" t="s">
        <v>114</v>
      </c>
      <c r="C43" s="89" t="s">
        <v>155</v>
      </c>
      <c r="D43" s="56" t="s">
        <v>16</v>
      </c>
      <c r="E43" s="16">
        <v>631028.30000000005</v>
      </c>
      <c r="F43" s="16">
        <v>631028.30000000005</v>
      </c>
      <c r="G43" s="16">
        <v>631028.30000000005</v>
      </c>
      <c r="H43" s="21">
        <f>G43/F43</f>
        <v>1</v>
      </c>
      <c r="I43" s="56" t="s">
        <v>83</v>
      </c>
      <c r="J43" s="58">
        <v>93.6</v>
      </c>
      <c r="K43" s="16">
        <v>94.19</v>
      </c>
      <c r="L43" s="58">
        <v>94.19</v>
      </c>
      <c r="M43" s="58">
        <v>94.19</v>
      </c>
      <c r="N43" s="29">
        <f t="shared" ref="N43:N45" si="8">M43/L43</f>
        <v>1</v>
      </c>
      <c r="O43" s="16">
        <v>95.03</v>
      </c>
      <c r="P43" s="62" t="s">
        <v>101</v>
      </c>
    </row>
    <row r="44" spans="1:16" ht="83.25" customHeight="1" x14ac:dyDescent="0.25">
      <c r="A44" s="88"/>
      <c r="B44" s="104" t="s">
        <v>25</v>
      </c>
      <c r="C44" s="90"/>
      <c r="D44" s="95" t="s">
        <v>17</v>
      </c>
      <c r="E44" s="86">
        <v>148019</v>
      </c>
      <c r="F44" s="86">
        <v>148019</v>
      </c>
      <c r="G44" s="86">
        <v>148019</v>
      </c>
      <c r="H44" s="102">
        <f t="shared" ref="H44:H46" si="9">G44/F44</f>
        <v>1</v>
      </c>
      <c r="I44" s="12" t="s">
        <v>84</v>
      </c>
      <c r="J44" s="61">
        <v>96.8</v>
      </c>
      <c r="K44" s="61">
        <v>97.25</v>
      </c>
      <c r="L44" s="61">
        <v>97.25</v>
      </c>
      <c r="M44" s="61">
        <v>97.25</v>
      </c>
      <c r="N44" s="29">
        <f t="shared" si="8"/>
        <v>1</v>
      </c>
      <c r="O44" s="37">
        <v>98.34</v>
      </c>
      <c r="P44" s="62" t="s">
        <v>101</v>
      </c>
    </row>
    <row r="45" spans="1:16" ht="81.75" customHeight="1" x14ac:dyDescent="0.25">
      <c r="A45" s="88"/>
      <c r="B45" s="104"/>
      <c r="C45" s="90"/>
      <c r="D45" s="97"/>
      <c r="E45" s="87"/>
      <c r="F45" s="87"/>
      <c r="G45" s="87"/>
      <c r="H45" s="103"/>
      <c r="I45" s="12" t="s">
        <v>164</v>
      </c>
      <c r="J45" s="47">
        <v>2</v>
      </c>
      <c r="K45" s="47">
        <v>2</v>
      </c>
      <c r="L45" s="47">
        <v>2</v>
      </c>
      <c r="M45" s="47">
        <v>2</v>
      </c>
      <c r="N45" s="30">
        <f t="shared" si="8"/>
        <v>1</v>
      </c>
      <c r="O45" s="47">
        <v>3</v>
      </c>
      <c r="P45" s="52" t="s">
        <v>65</v>
      </c>
    </row>
    <row r="46" spans="1:16" x14ac:dyDescent="0.25">
      <c r="A46" s="88"/>
      <c r="B46" s="104" t="s">
        <v>25</v>
      </c>
      <c r="C46" s="98"/>
      <c r="D46" s="6" t="s">
        <v>19</v>
      </c>
      <c r="E46" s="17">
        <f>SUM(E43:E44)</f>
        <v>779047.3</v>
      </c>
      <c r="F46" s="17">
        <f>SUM(F43:F44)</f>
        <v>779047.3</v>
      </c>
      <c r="G46" s="17">
        <f>SUM(G43:G44)</f>
        <v>779047.3</v>
      </c>
      <c r="H46" s="21">
        <f t="shared" si="9"/>
        <v>1</v>
      </c>
      <c r="I46" s="12"/>
      <c r="J46" s="61"/>
      <c r="K46" s="61"/>
      <c r="L46" s="61"/>
      <c r="M46" s="61"/>
      <c r="N46" s="1"/>
      <c r="O46" s="61"/>
      <c r="P46" s="61"/>
    </row>
    <row r="47" spans="1:16" ht="24.75" customHeight="1" x14ac:dyDescent="0.25">
      <c r="A47" s="13" t="s">
        <v>115</v>
      </c>
      <c r="B47" s="94" t="s">
        <v>141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1:16" ht="48.6" customHeight="1" x14ac:dyDescent="0.25">
      <c r="A48" s="88" t="s">
        <v>116</v>
      </c>
      <c r="B48" s="104" t="s">
        <v>117</v>
      </c>
      <c r="C48" s="89" t="s">
        <v>169</v>
      </c>
      <c r="D48" s="56" t="s">
        <v>16</v>
      </c>
      <c r="E48" s="16">
        <v>754222.7</v>
      </c>
      <c r="F48" s="16">
        <v>754222.7</v>
      </c>
      <c r="G48" s="16">
        <v>754222.7</v>
      </c>
      <c r="H48" s="21">
        <f t="shared" ref="H48:H49" si="10">G48/F48</f>
        <v>1</v>
      </c>
      <c r="I48" s="1"/>
      <c r="J48" s="1"/>
      <c r="K48" s="1"/>
      <c r="L48" s="1"/>
      <c r="M48" s="1"/>
      <c r="N48" s="1"/>
      <c r="O48" s="1"/>
      <c r="P48" s="1"/>
    </row>
    <row r="49" spans="1:16" ht="48.6" customHeight="1" x14ac:dyDescent="0.25">
      <c r="A49" s="88"/>
      <c r="B49" s="104"/>
      <c r="C49" s="90"/>
      <c r="D49" s="56" t="s">
        <v>17</v>
      </c>
      <c r="E49" s="16">
        <v>176916.43580000001</v>
      </c>
      <c r="F49" s="16">
        <v>176916.43580000001</v>
      </c>
      <c r="G49" s="16">
        <v>176916.43580000001</v>
      </c>
      <c r="H49" s="21">
        <f t="shared" si="10"/>
        <v>1</v>
      </c>
      <c r="I49" s="53"/>
      <c r="J49" s="55"/>
      <c r="K49" s="55"/>
      <c r="L49" s="55"/>
      <c r="M49" s="55"/>
      <c r="N49" s="30"/>
      <c r="O49" s="55"/>
      <c r="P49" s="52"/>
    </row>
    <row r="50" spans="1:16" ht="48.6" customHeight="1" x14ac:dyDescent="0.25">
      <c r="A50" s="88"/>
      <c r="B50" s="104"/>
      <c r="C50" s="89" t="s">
        <v>81</v>
      </c>
      <c r="D50" s="56" t="s">
        <v>16</v>
      </c>
      <c r="E50" s="16">
        <v>1502600.4</v>
      </c>
      <c r="F50" s="16">
        <v>1502600.4</v>
      </c>
      <c r="G50" s="16">
        <v>1502600.4</v>
      </c>
      <c r="H50" s="21">
        <f>G50/F50</f>
        <v>1</v>
      </c>
      <c r="I50" s="56" t="s">
        <v>167</v>
      </c>
      <c r="J50" s="44">
        <v>0.13</v>
      </c>
      <c r="K50" s="44">
        <v>0.13</v>
      </c>
      <c r="L50" s="44">
        <v>0.1348</v>
      </c>
      <c r="M50" s="44">
        <v>0.13</v>
      </c>
      <c r="N50" s="29">
        <v>1</v>
      </c>
      <c r="O50" s="44">
        <v>0.1348</v>
      </c>
      <c r="P50" s="62" t="s">
        <v>101</v>
      </c>
    </row>
    <row r="51" spans="1:16" ht="44.45" customHeight="1" x14ac:dyDescent="0.25">
      <c r="A51" s="88"/>
      <c r="B51" s="104" t="s">
        <v>25</v>
      </c>
      <c r="C51" s="90"/>
      <c r="D51" s="56" t="s">
        <v>17</v>
      </c>
      <c r="E51" s="16">
        <v>352461.8</v>
      </c>
      <c r="F51" s="16">
        <v>352461.8</v>
      </c>
      <c r="G51" s="16">
        <v>352461.8</v>
      </c>
      <c r="H51" s="21">
        <f>G51/F51</f>
        <v>1</v>
      </c>
      <c r="I51" s="95" t="s">
        <v>145</v>
      </c>
      <c r="J51" s="105">
        <v>0.06</v>
      </c>
      <c r="K51" s="105">
        <v>5.5199999999999999E-2</v>
      </c>
      <c r="L51" s="105">
        <v>5.5199999999999999E-2</v>
      </c>
      <c r="M51" s="105">
        <v>5.5199999999999999E-2</v>
      </c>
      <c r="N51" s="91">
        <f>M51/L51</f>
        <v>1</v>
      </c>
      <c r="O51" s="105">
        <v>5.5199999999999999E-2</v>
      </c>
      <c r="P51" s="82" t="s">
        <v>101</v>
      </c>
    </row>
    <row r="52" spans="1:16" ht="24" customHeight="1" x14ac:dyDescent="0.25">
      <c r="A52" s="88"/>
      <c r="B52" s="104" t="s">
        <v>25</v>
      </c>
      <c r="C52" s="32"/>
      <c r="D52" s="6" t="s">
        <v>19</v>
      </c>
      <c r="E52" s="17">
        <f>SUM(E48:E51)</f>
        <v>2786201.3357999995</v>
      </c>
      <c r="F52" s="17">
        <f>SUM(F48:F51)</f>
        <v>2786201.3357999995</v>
      </c>
      <c r="G52" s="17">
        <f>SUM(G48:G51)</f>
        <v>2786201.3357999995</v>
      </c>
      <c r="H52" s="20">
        <f>G52/F52</f>
        <v>1</v>
      </c>
      <c r="I52" s="97"/>
      <c r="J52" s="106"/>
      <c r="K52" s="106"/>
      <c r="L52" s="106"/>
      <c r="M52" s="106"/>
      <c r="N52" s="93" t="e">
        <f t="shared" ref="N52" si="11">L52/M52</f>
        <v>#DIV/0!</v>
      </c>
      <c r="O52" s="106"/>
      <c r="P52" s="84"/>
    </row>
    <row r="53" spans="1:16" ht="22.5" customHeight="1" x14ac:dyDescent="0.25">
      <c r="A53" s="13" t="s">
        <v>137</v>
      </c>
      <c r="B53" s="94" t="s">
        <v>88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1:16" ht="38.25" customHeight="1" x14ac:dyDescent="0.25">
      <c r="A54" s="88" t="s">
        <v>96</v>
      </c>
      <c r="B54" s="104" t="s">
        <v>51</v>
      </c>
      <c r="C54" s="88"/>
      <c r="D54" s="88"/>
      <c r="E54" s="88"/>
      <c r="F54" s="88"/>
      <c r="G54" s="88"/>
      <c r="H54" s="88"/>
      <c r="I54" s="57" t="s">
        <v>184</v>
      </c>
      <c r="J54" s="16">
        <v>0.13100000000000001</v>
      </c>
      <c r="K54" s="16">
        <v>0.13100000000000001</v>
      </c>
      <c r="L54" s="16">
        <v>0.13</v>
      </c>
      <c r="M54" s="16">
        <v>0.13</v>
      </c>
      <c r="N54" s="60">
        <f>M54/L54</f>
        <v>1</v>
      </c>
      <c r="O54" s="16">
        <v>0.13</v>
      </c>
      <c r="P54" s="35" t="s">
        <v>156</v>
      </c>
    </row>
    <row r="55" spans="1:16" ht="31.5" x14ac:dyDescent="0.25">
      <c r="A55" s="88"/>
      <c r="B55" s="104"/>
      <c r="C55" s="88"/>
      <c r="D55" s="88"/>
      <c r="E55" s="88"/>
      <c r="F55" s="88"/>
      <c r="G55" s="88"/>
      <c r="H55" s="88"/>
      <c r="I55" s="57" t="s">
        <v>185</v>
      </c>
      <c r="J55" s="16">
        <v>36.340000000000003</v>
      </c>
      <c r="K55" s="16">
        <v>36.340000000000003</v>
      </c>
      <c r="L55" s="16">
        <v>36.32</v>
      </c>
      <c r="M55" s="16">
        <v>36.32</v>
      </c>
      <c r="N55" s="60">
        <f t="shared" ref="N55:N59" si="12">M55/L55</f>
        <v>1</v>
      </c>
      <c r="O55" s="16">
        <v>36.299999999999997</v>
      </c>
      <c r="P55" s="35" t="s">
        <v>101</v>
      </c>
    </row>
    <row r="56" spans="1:16" ht="37.5" customHeight="1" x14ac:dyDescent="0.25">
      <c r="A56" s="88"/>
      <c r="B56" s="104"/>
      <c r="C56" s="88"/>
      <c r="D56" s="88"/>
      <c r="E56" s="88"/>
      <c r="F56" s="88"/>
      <c r="G56" s="88"/>
      <c r="H56" s="88"/>
      <c r="I56" s="57" t="s">
        <v>186</v>
      </c>
      <c r="J56" s="16">
        <v>10.61</v>
      </c>
      <c r="K56" s="16">
        <v>10.61</v>
      </c>
      <c r="L56" s="16">
        <v>10.59</v>
      </c>
      <c r="M56" s="16">
        <v>10.59</v>
      </c>
      <c r="N56" s="60">
        <f t="shared" si="12"/>
        <v>1</v>
      </c>
      <c r="O56" s="16">
        <v>10.58</v>
      </c>
      <c r="P56" s="35" t="s">
        <v>101</v>
      </c>
    </row>
    <row r="57" spans="1:16" ht="31.5" x14ac:dyDescent="0.25">
      <c r="A57" s="88"/>
      <c r="B57" s="104"/>
      <c r="C57" s="88"/>
      <c r="D57" s="88"/>
      <c r="E57" s="88"/>
      <c r="F57" s="88"/>
      <c r="G57" s="88"/>
      <c r="H57" s="88"/>
      <c r="I57" s="57" t="s">
        <v>187</v>
      </c>
      <c r="J57" s="16">
        <v>19.09</v>
      </c>
      <c r="K57" s="16">
        <v>19.09</v>
      </c>
      <c r="L57" s="16">
        <v>19.05</v>
      </c>
      <c r="M57" s="16">
        <v>19.05</v>
      </c>
      <c r="N57" s="60">
        <f t="shared" si="12"/>
        <v>1</v>
      </c>
      <c r="O57" s="16">
        <v>19.010000000000002</v>
      </c>
      <c r="P57" s="35" t="s">
        <v>101</v>
      </c>
    </row>
    <row r="58" spans="1:16" ht="31.5" x14ac:dyDescent="0.25">
      <c r="A58" s="50" t="s">
        <v>97</v>
      </c>
      <c r="B58" s="56" t="s">
        <v>26</v>
      </c>
      <c r="C58" s="50" t="s">
        <v>80</v>
      </c>
      <c r="D58" s="12" t="s">
        <v>17</v>
      </c>
      <c r="E58" s="16">
        <v>1364275.6</v>
      </c>
      <c r="F58" s="16">
        <v>1364275.6</v>
      </c>
      <c r="G58" s="16">
        <v>1364275.6</v>
      </c>
      <c r="H58" s="38">
        <f>G58/F58</f>
        <v>1</v>
      </c>
      <c r="I58" s="57" t="s">
        <v>188</v>
      </c>
      <c r="J58" s="16">
        <v>5.46</v>
      </c>
      <c r="K58" s="16">
        <v>5.46</v>
      </c>
      <c r="L58" s="16">
        <v>5.48</v>
      </c>
      <c r="M58" s="16">
        <v>5.48</v>
      </c>
      <c r="N58" s="60">
        <f t="shared" si="12"/>
        <v>1</v>
      </c>
      <c r="O58" s="58">
        <v>5.5</v>
      </c>
      <c r="P58" s="35" t="s">
        <v>101</v>
      </c>
    </row>
    <row r="59" spans="1:16" ht="33.75" customHeight="1" x14ac:dyDescent="0.25">
      <c r="A59" s="50" t="s">
        <v>98</v>
      </c>
      <c r="B59" s="56" t="s">
        <v>66</v>
      </c>
      <c r="C59" s="50" t="s">
        <v>178</v>
      </c>
      <c r="D59" s="12" t="s">
        <v>17</v>
      </c>
      <c r="E59" s="16">
        <v>450000</v>
      </c>
      <c r="F59" s="16">
        <v>450000</v>
      </c>
      <c r="G59" s="16">
        <v>449736</v>
      </c>
      <c r="H59" s="21">
        <f>G59/F59</f>
        <v>0.99941333333333338</v>
      </c>
      <c r="I59" s="57" t="s">
        <v>189</v>
      </c>
      <c r="J59" s="58">
        <v>69.599999999999994</v>
      </c>
      <c r="K59" s="58">
        <v>69.599999999999994</v>
      </c>
      <c r="L59" s="58">
        <v>70.099999999999994</v>
      </c>
      <c r="M59" s="58">
        <v>70.099999999999994</v>
      </c>
      <c r="N59" s="60">
        <f t="shared" si="12"/>
        <v>1</v>
      </c>
      <c r="O59" s="58">
        <v>70.5</v>
      </c>
      <c r="P59" s="35" t="s">
        <v>101</v>
      </c>
    </row>
    <row r="60" spans="1:16" ht="38.25" customHeight="1" x14ac:dyDescent="0.25">
      <c r="A60" s="89" t="s">
        <v>99</v>
      </c>
      <c r="B60" s="95" t="s">
        <v>67</v>
      </c>
      <c r="C60" s="50" t="s">
        <v>179</v>
      </c>
      <c r="D60" s="12" t="s">
        <v>17</v>
      </c>
      <c r="E60" s="16">
        <v>139800</v>
      </c>
      <c r="F60" s="16">
        <v>139800</v>
      </c>
      <c r="G60" s="16">
        <v>132813.9</v>
      </c>
      <c r="H60" s="21">
        <f>G60/F60</f>
        <v>0.95002789699570811</v>
      </c>
      <c r="I60" s="99" t="s">
        <v>190</v>
      </c>
      <c r="J60" s="86">
        <v>6.51</v>
      </c>
      <c r="K60" s="86">
        <v>6.51</v>
      </c>
      <c r="L60" s="86">
        <v>6.49</v>
      </c>
      <c r="M60" s="86">
        <v>6.49</v>
      </c>
      <c r="N60" s="91">
        <f t="shared" ref="N60" si="13">M60/L60</f>
        <v>1</v>
      </c>
      <c r="O60" s="86">
        <v>6.47</v>
      </c>
      <c r="P60" s="82" t="s">
        <v>101</v>
      </c>
    </row>
    <row r="61" spans="1:16" ht="43.5" customHeight="1" x14ac:dyDescent="0.25">
      <c r="A61" s="98"/>
      <c r="B61" s="97"/>
      <c r="D61" s="6" t="s">
        <v>19</v>
      </c>
      <c r="E61" s="17">
        <f>SUM(E58,E59:E60)</f>
        <v>1954075.6</v>
      </c>
      <c r="F61" s="17">
        <f>SUM(F58,F59:F60)</f>
        <v>1954075.6</v>
      </c>
      <c r="G61" s="17">
        <f>SUM(G58,G59:G60)</f>
        <v>1946825.5</v>
      </c>
      <c r="H61" s="20">
        <f>G61/F61</f>
        <v>0.99628975460314839</v>
      </c>
      <c r="I61" s="101"/>
      <c r="J61" s="87"/>
      <c r="K61" s="87"/>
      <c r="L61" s="87"/>
      <c r="M61" s="87"/>
      <c r="N61" s="93" t="e">
        <f t="shared" ref="N61" si="14">L61/M61</f>
        <v>#DIV/0!</v>
      </c>
      <c r="O61" s="87"/>
      <c r="P61" s="84"/>
    </row>
    <row r="62" spans="1:16" ht="18.75" x14ac:dyDescent="0.25">
      <c r="A62" s="13" t="s">
        <v>138</v>
      </c>
      <c r="B62" s="94" t="s">
        <v>132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</row>
    <row r="63" spans="1:16" ht="39" customHeight="1" x14ac:dyDescent="0.25">
      <c r="A63" s="89" t="s">
        <v>139</v>
      </c>
      <c r="B63" s="95" t="s">
        <v>85</v>
      </c>
      <c r="C63" s="50" t="s">
        <v>180</v>
      </c>
      <c r="D63" s="56" t="s">
        <v>64</v>
      </c>
      <c r="E63" s="16">
        <v>32677.9</v>
      </c>
      <c r="F63" s="16">
        <v>32677.9</v>
      </c>
      <c r="G63" s="16">
        <v>32677.9</v>
      </c>
      <c r="H63" s="21">
        <f t="shared" ref="H63:H73" si="15">G63/F63</f>
        <v>1</v>
      </c>
      <c r="I63" s="99" t="s">
        <v>53</v>
      </c>
      <c r="J63" s="80">
        <v>46</v>
      </c>
      <c r="K63" s="80">
        <v>46</v>
      </c>
      <c r="L63" s="80">
        <v>45.9</v>
      </c>
      <c r="M63" s="80">
        <v>45.9</v>
      </c>
      <c r="N63" s="91">
        <f t="shared" ref="N63" si="16">M63/L63</f>
        <v>1</v>
      </c>
      <c r="O63" s="80">
        <v>45.8</v>
      </c>
      <c r="P63" s="82" t="s">
        <v>101</v>
      </c>
    </row>
    <row r="64" spans="1:16" ht="39" customHeight="1" x14ac:dyDescent="0.25">
      <c r="A64" s="90"/>
      <c r="B64" s="96"/>
      <c r="C64" s="50" t="s">
        <v>182</v>
      </c>
      <c r="D64" s="56" t="s">
        <v>17</v>
      </c>
      <c r="E64" s="16">
        <v>50734.6</v>
      </c>
      <c r="F64" s="16">
        <v>50734.6</v>
      </c>
      <c r="G64" s="16">
        <v>50734.6</v>
      </c>
      <c r="H64" s="21">
        <f t="shared" si="15"/>
        <v>1</v>
      </c>
      <c r="I64" s="100"/>
      <c r="J64" s="81"/>
      <c r="K64" s="81"/>
      <c r="L64" s="81"/>
      <c r="M64" s="81"/>
      <c r="N64" s="92"/>
      <c r="O64" s="81"/>
      <c r="P64" s="83"/>
    </row>
    <row r="65" spans="1:16" ht="36" customHeight="1" x14ac:dyDescent="0.25">
      <c r="A65" s="90"/>
      <c r="B65" s="96"/>
      <c r="C65" s="50" t="s">
        <v>75</v>
      </c>
      <c r="D65" s="56" t="s">
        <v>17</v>
      </c>
      <c r="E65" s="16">
        <v>5180429</v>
      </c>
      <c r="F65" s="16">
        <v>5180429</v>
      </c>
      <c r="G65" s="16">
        <v>4841859.8899999997</v>
      </c>
      <c r="H65" s="21">
        <f t="shared" si="15"/>
        <v>0.93464458059361488</v>
      </c>
      <c r="I65" s="100"/>
      <c r="J65" s="81"/>
      <c r="K65" s="81"/>
      <c r="L65" s="81"/>
      <c r="M65" s="81"/>
      <c r="N65" s="93"/>
      <c r="O65" s="81"/>
      <c r="P65" s="83"/>
    </row>
    <row r="66" spans="1:16" ht="36" customHeight="1" x14ac:dyDescent="0.25">
      <c r="A66" s="51" t="s">
        <v>129</v>
      </c>
      <c r="B66" s="53" t="s">
        <v>86</v>
      </c>
      <c r="C66" s="50" t="s">
        <v>142</v>
      </c>
      <c r="D66" s="56" t="s">
        <v>17</v>
      </c>
      <c r="E66" s="16">
        <v>115226.2</v>
      </c>
      <c r="F66" s="16">
        <v>115226.2</v>
      </c>
      <c r="G66" s="16">
        <v>115226.2</v>
      </c>
      <c r="H66" s="21">
        <f t="shared" si="15"/>
        <v>1</v>
      </c>
      <c r="I66" s="99" t="s">
        <v>52</v>
      </c>
      <c r="J66" s="80">
        <v>83.6</v>
      </c>
      <c r="K66" s="80">
        <v>83.6</v>
      </c>
      <c r="L66" s="80">
        <v>84.3</v>
      </c>
      <c r="M66" s="80">
        <v>84.3</v>
      </c>
      <c r="N66" s="91">
        <f>M66/L66</f>
        <v>1</v>
      </c>
      <c r="O66" s="80">
        <v>85</v>
      </c>
      <c r="P66" s="82" t="s">
        <v>101</v>
      </c>
    </row>
    <row r="67" spans="1:16" ht="36" customHeight="1" x14ac:dyDescent="0.25">
      <c r="A67" s="50" t="s">
        <v>130</v>
      </c>
      <c r="B67" s="12" t="s">
        <v>87</v>
      </c>
      <c r="C67" s="50" t="s">
        <v>76</v>
      </c>
      <c r="D67" s="56" t="s">
        <v>17</v>
      </c>
      <c r="E67" s="16">
        <v>291910.09999999998</v>
      </c>
      <c r="F67" s="16">
        <v>291910.09999999998</v>
      </c>
      <c r="G67" s="16">
        <v>291053.40000000002</v>
      </c>
      <c r="H67" s="21">
        <f t="shared" si="15"/>
        <v>0.99706519233147484</v>
      </c>
      <c r="I67" s="100"/>
      <c r="J67" s="81"/>
      <c r="K67" s="81"/>
      <c r="L67" s="81"/>
      <c r="M67" s="81"/>
      <c r="N67" s="92"/>
      <c r="O67" s="81"/>
      <c r="P67" s="83"/>
    </row>
    <row r="68" spans="1:16" ht="36" customHeight="1" x14ac:dyDescent="0.25">
      <c r="A68" s="89" t="s">
        <v>159</v>
      </c>
      <c r="B68" s="95" t="s">
        <v>160</v>
      </c>
      <c r="C68" s="50" t="s">
        <v>161</v>
      </c>
      <c r="D68" s="56" t="s">
        <v>17</v>
      </c>
      <c r="E68" s="16">
        <v>3602.2</v>
      </c>
      <c r="F68" s="16">
        <v>3602.2</v>
      </c>
      <c r="G68" s="16">
        <v>3602.22</v>
      </c>
      <c r="H68" s="21">
        <f t="shared" si="15"/>
        <v>1.0000055521625673</v>
      </c>
      <c r="I68" s="100"/>
      <c r="J68" s="81"/>
      <c r="K68" s="81"/>
      <c r="L68" s="81"/>
      <c r="M68" s="81"/>
      <c r="N68" s="92"/>
      <c r="O68" s="81"/>
      <c r="P68" s="83"/>
    </row>
    <row r="69" spans="1:16" ht="36" customHeight="1" x14ac:dyDescent="0.25">
      <c r="A69" s="90"/>
      <c r="B69" s="96"/>
      <c r="C69" s="50" t="s">
        <v>168</v>
      </c>
      <c r="D69" s="56" t="s">
        <v>17</v>
      </c>
      <c r="E69" s="16">
        <v>55226.5</v>
      </c>
      <c r="F69" s="16">
        <v>55226.5</v>
      </c>
      <c r="G69" s="16">
        <v>54441.58</v>
      </c>
      <c r="H69" s="21">
        <f t="shared" si="15"/>
        <v>0.9857872579287118</v>
      </c>
      <c r="I69" s="100"/>
      <c r="J69" s="81"/>
      <c r="K69" s="81"/>
      <c r="L69" s="81"/>
      <c r="M69" s="81"/>
      <c r="N69" s="92"/>
      <c r="O69" s="81"/>
      <c r="P69" s="83"/>
    </row>
    <row r="70" spans="1:16" ht="36" customHeight="1" x14ac:dyDescent="0.25">
      <c r="A70" s="98"/>
      <c r="B70" s="97"/>
      <c r="C70" s="50" t="s">
        <v>158</v>
      </c>
      <c r="D70" s="56" t="s">
        <v>17</v>
      </c>
      <c r="E70" s="16">
        <v>12630.3</v>
      </c>
      <c r="F70" s="16">
        <v>12630.3</v>
      </c>
      <c r="G70" s="16">
        <v>12630.34</v>
      </c>
      <c r="H70" s="21">
        <f t="shared" si="15"/>
        <v>1.0000031669873242</v>
      </c>
      <c r="I70" s="101"/>
      <c r="J70" s="85"/>
      <c r="K70" s="85"/>
      <c r="L70" s="85"/>
      <c r="M70" s="85"/>
      <c r="N70" s="93"/>
      <c r="O70" s="85"/>
      <c r="P70" s="84"/>
    </row>
    <row r="71" spans="1:16" ht="20.25" customHeight="1" x14ac:dyDescent="0.25">
      <c r="A71" s="89"/>
      <c r="B71" s="89"/>
      <c r="C71" s="138" t="s">
        <v>19</v>
      </c>
      <c r="D71" s="6" t="s">
        <v>64</v>
      </c>
      <c r="E71" s="17">
        <f>E63</f>
        <v>32677.9</v>
      </c>
      <c r="F71" s="17">
        <f>F63</f>
        <v>32677.9</v>
      </c>
      <c r="G71" s="17">
        <f>G63</f>
        <v>32677.9</v>
      </c>
      <c r="H71" s="21">
        <v>0</v>
      </c>
      <c r="I71" s="113"/>
      <c r="J71" s="82"/>
      <c r="K71" s="82"/>
      <c r="L71" s="155"/>
      <c r="M71" s="155"/>
      <c r="N71" s="152"/>
      <c r="O71" s="152"/>
      <c r="P71" s="82"/>
    </row>
    <row r="72" spans="1:16" ht="36" customHeight="1" x14ac:dyDescent="0.25">
      <c r="A72" s="90"/>
      <c r="B72" s="90"/>
      <c r="C72" s="138"/>
      <c r="D72" s="6" t="s">
        <v>17</v>
      </c>
      <c r="E72" s="17">
        <f>SUM(E64,E65,E66,E67,E68,E69,E70)</f>
        <v>5709758.8999999994</v>
      </c>
      <c r="F72" s="17">
        <f t="shared" ref="F72:G72" si="17">SUM(F64,F65,F66,F67,F68,F69,F70)</f>
        <v>5709758.8999999994</v>
      </c>
      <c r="G72" s="17">
        <f t="shared" si="17"/>
        <v>5369548.2299999995</v>
      </c>
      <c r="H72" s="20">
        <f t="shared" si="15"/>
        <v>0.94041593069717888</v>
      </c>
      <c r="I72" s="114"/>
      <c r="J72" s="83"/>
      <c r="K72" s="83"/>
      <c r="L72" s="156"/>
      <c r="M72" s="156"/>
      <c r="N72" s="153"/>
      <c r="O72" s="153"/>
      <c r="P72" s="83"/>
    </row>
    <row r="73" spans="1:16" ht="23.25" customHeight="1" x14ac:dyDescent="0.25">
      <c r="A73" s="98"/>
      <c r="B73" s="98"/>
      <c r="C73" s="138"/>
      <c r="D73" s="48" t="s">
        <v>19</v>
      </c>
      <c r="E73" s="49">
        <f>SUM(E71:E72)</f>
        <v>5742436.7999999998</v>
      </c>
      <c r="F73" s="49">
        <f>SUM(F71:F72)</f>
        <v>5742436.7999999998</v>
      </c>
      <c r="G73" s="49">
        <f>SUM(G71:G72)</f>
        <v>5402226.1299999999</v>
      </c>
      <c r="H73" s="20">
        <f t="shared" si="15"/>
        <v>0.94075499968933052</v>
      </c>
      <c r="I73" s="115"/>
      <c r="J73" s="84"/>
      <c r="K73" s="84"/>
      <c r="L73" s="157"/>
      <c r="M73" s="157"/>
      <c r="N73" s="154"/>
      <c r="O73" s="154"/>
      <c r="P73" s="84"/>
    </row>
    <row r="74" spans="1:16" ht="31.5" customHeight="1" x14ac:dyDescent="0.25">
      <c r="A74" s="13" t="s">
        <v>131</v>
      </c>
      <c r="B74" s="94" t="s">
        <v>118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</row>
    <row r="75" spans="1:16" ht="70.5" customHeight="1" x14ac:dyDescent="0.25">
      <c r="A75" s="88" t="s">
        <v>140</v>
      </c>
      <c r="B75" s="104" t="s">
        <v>119</v>
      </c>
      <c r="C75" s="88" t="s">
        <v>73</v>
      </c>
      <c r="D75" s="56" t="s">
        <v>17</v>
      </c>
      <c r="E75" s="16">
        <v>183931.3</v>
      </c>
      <c r="F75" s="16">
        <v>200342.24</v>
      </c>
      <c r="G75" s="16">
        <v>199811.1</v>
      </c>
      <c r="H75" s="21">
        <f>G75/F75</f>
        <v>0.99734883667068919</v>
      </c>
      <c r="I75" s="57" t="s">
        <v>120</v>
      </c>
      <c r="J75" s="58">
        <v>101.1</v>
      </c>
      <c r="K75" s="58">
        <v>107.8</v>
      </c>
      <c r="L75" s="58">
        <v>108.3</v>
      </c>
      <c r="M75" s="58">
        <v>120.4</v>
      </c>
      <c r="N75" s="60">
        <f>M75/L75</f>
        <v>1.1117266851338874</v>
      </c>
      <c r="O75" s="58">
        <v>101</v>
      </c>
      <c r="P75" s="62" t="s">
        <v>101</v>
      </c>
    </row>
    <row r="76" spans="1:16" ht="70.5" customHeight="1" x14ac:dyDescent="0.25">
      <c r="A76" s="88"/>
      <c r="B76" s="104"/>
      <c r="C76" s="88"/>
      <c r="D76" s="56" t="s">
        <v>16</v>
      </c>
      <c r="E76" s="26">
        <v>12448.1</v>
      </c>
      <c r="F76" s="26">
        <v>12448.1</v>
      </c>
      <c r="G76" s="26">
        <v>12448.1</v>
      </c>
      <c r="H76" s="21">
        <f>G76/F76</f>
        <v>1</v>
      </c>
      <c r="I76" s="57" t="s">
        <v>55</v>
      </c>
      <c r="J76" s="58">
        <v>24</v>
      </c>
      <c r="K76" s="58">
        <v>24</v>
      </c>
      <c r="L76" s="58">
        <v>23.5</v>
      </c>
      <c r="M76" s="58">
        <v>21.6</v>
      </c>
      <c r="N76" s="60">
        <f>L76/M76</f>
        <v>1.0879629629629628</v>
      </c>
      <c r="O76" s="58">
        <v>22</v>
      </c>
      <c r="P76" s="62" t="s">
        <v>69</v>
      </c>
    </row>
    <row r="77" spans="1:16" ht="47.25" x14ac:dyDescent="0.25">
      <c r="A77" s="88"/>
      <c r="B77" s="104"/>
      <c r="C77" s="50" t="s">
        <v>74</v>
      </c>
      <c r="D77" s="56" t="s">
        <v>17</v>
      </c>
      <c r="E77" s="16">
        <v>2288.1999999999998</v>
      </c>
      <c r="F77" s="16">
        <v>2453.54</v>
      </c>
      <c r="G77" s="16">
        <v>2453.4</v>
      </c>
      <c r="H77" s="21">
        <f>G77/F77</f>
        <v>0.99994293958932812</v>
      </c>
      <c r="I77" s="57" t="s">
        <v>121</v>
      </c>
      <c r="J77" s="58">
        <v>28.4</v>
      </c>
      <c r="K77" s="58">
        <v>28.5</v>
      </c>
      <c r="L77" s="58">
        <v>28.8</v>
      </c>
      <c r="M77" s="58">
        <v>28.8</v>
      </c>
      <c r="N77" s="63">
        <f t="shared" ref="N77:N78" si="18">L77/M77</f>
        <v>1</v>
      </c>
      <c r="O77" s="58">
        <v>29.3</v>
      </c>
      <c r="P77" s="62" t="s">
        <v>157</v>
      </c>
    </row>
    <row r="78" spans="1:16" ht="47.25" x14ac:dyDescent="0.25">
      <c r="A78" s="88"/>
      <c r="B78" s="104"/>
      <c r="C78" s="12"/>
      <c r="D78" s="6" t="s">
        <v>19</v>
      </c>
      <c r="E78" s="49">
        <f>SUM(E75:E77)</f>
        <v>198667.6</v>
      </c>
      <c r="F78" s="49">
        <f t="shared" ref="F78:G78" si="19">SUM(F75:F77)</f>
        <v>215243.88</v>
      </c>
      <c r="G78" s="49">
        <f t="shared" si="19"/>
        <v>214712.6</v>
      </c>
      <c r="H78" s="20">
        <f>G78/F78</f>
        <v>0.99753173005429929</v>
      </c>
      <c r="I78" s="57" t="s">
        <v>146</v>
      </c>
      <c r="J78" s="58">
        <v>37.4</v>
      </c>
      <c r="K78" s="16">
        <v>37.4</v>
      </c>
      <c r="L78" s="58">
        <v>40.5</v>
      </c>
      <c r="M78" s="16">
        <v>40.5</v>
      </c>
      <c r="N78" s="63">
        <f t="shared" si="18"/>
        <v>1</v>
      </c>
      <c r="O78" s="58">
        <v>43.4</v>
      </c>
      <c r="P78" s="62" t="s">
        <v>101</v>
      </c>
    </row>
    <row r="79" spans="1:16" ht="66" customHeight="1" x14ac:dyDescent="0.25">
      <c r="A79" s="88"/>
      <c r="B79" s="104"/>
      <c r="C79" s="12"/>
      <c r="D79" s="36"/>
      <c r="E79" s="37"/>
      <c r="F79" s="37"/>
      <c r="G79" s="37"/>
      <c r="H79" s="38"/>
      <c r="I79" s="57" t="s">
        <v>122</v>
      </c>
      <c r="J79" s="58">
        <v>100</v>
      </c>
      <c r="K79" s="58">
        <v>100</v>
      </c>
      <c r="L79" s="58">
        <v>100</v>
      </c>
      <c r="M79" s="58">
        <v>100</v>
      </c>
      <c r="N79" s="60">
        <f>M79/L79</f>
        <v>1</v>
      </c>
      <c r="O79" s="58">
        <v>100</v>
      </c>
      <c r="P79" s="62" t="s">
        <v>68</v>
      </c>
    </row>
    <row r="80" spans="1:16" ht="31.5" x14ac:dyDescent="0.25">
      <c r="A80" s="88"/>
      <c r="B80" s="104"/>
      <c r="C80" s="12"/>
      <c r="D80" s="36"/>
      <c r="E80" s="37"/>
      <c r="F80" s="37"/>
      <c r="G80" s="37"/>
      <c r="H80" s="38"/>
      <c r="I80" s="57" t="s">
        <v>123</v>
      </c>
      <c r="J80" s="58">
        <v>100</v>
      </c>
      <c r="K80" s="58">
        <v>100</v>
      </c>
      <c r="L80" s="58">
        <v>100</v>
      </c>
      <c r="M80" s="58">
        <v>100</v>
      </c>
      <c r="N80" s="60">
        <f t="shared" ref="N80:N83" si="20">M80/L80</f>
        <v>1</v>
      </c>
      <c r="O80" s="58">
        <v>100</v>
      </c>
      <c r="P80" s="62" t="s">
        <v>69</v>
      </c>
    </row>
    <row r="81" spans="1:18" ht="56.25" customHeight="1" x14ac:dyDescent="0.25">
      <c r="A81" s="88"/>
      <c r="B81" s="104"/>
      <c r="C81" s="12"/>
      <c r="D81" s="36"/>
      <c r="E81" s="37"/>
      <c r="F81" s="37"/>
      <c r="G81" s="37"/>
      <c r="H81" s="38"/>
      <c r="I81" s="57" t="s">
        <v>124</v>
      </c>
      <c r="J81" s="58">
        <v>5</v>
      </c>
      <c r="K81" s="58">
        <v>5</v>
      </c>
      <c r="L81" s="58">
        <v>6</v>
      </c>
      <c r="M81" s="58">
        <v>6</v>
      </c>
      <c r="N81" s="60">
        <f t="shared" si="20"/>
        <v>1</v>
      </c>
      <c r="O81" s="58">
        <v>7</v>
      </c>
      <c r="P81" s="62" t="s">
        <v>101</v>
      </c>
    </row>
    <row r="82" spans="1:18" ht="116.25" customHeight="1" x14ac:dyDescent="0.25">
      <c r="A82" s="88"/>
      <c r="B82" s="104"/>
      <c r="C82" s="12"/>
      <c r="D82" s="36"/>
      <c r="E82" s="37"/>
      <c r="F82" s="37"/>
      <c r="G82" s="37"/>
      <c r="H82" s="38"/>
      <c r="I82" s="57" t="s">
        <v>153</v>
      </c>
      <c r="J82" s="58">
        <v>12.8</v>
      </c>
      <c r="K82" s="58">
        <v>12.9</v>
      </c>
      <c r="L82" s="58">
        <v>12.9</v>
      </c>
      <c r="M82" s="58">
        <v>12.9</v>
      </c>
      <c r="N82" s="60">
        <f t="shared" si="20"/>
        <v>1</v>
      </c>
      <c r="O82" s="58">
        <v>13</v>
      </c>
      <c r="P82" s="62" t="s">
        <v>101</v>
      </c>
    </row>
    <row r="83" spans="1:18" ht="31.5" x14ac:dyDescent="0.25">
      <c r="A83" s="88"/>
      <c r="B83" s="104"/>
      <c r="C83" s="12"/>
      <c r="D83" s="36"/>
      <c r="E83" s="37"/>
      <c r="F83" s="37"/>
      <c r="G83" s="37"/>
      <c r="H83" s="38"/>
      <c r="I83" s="57" t="s">
        <v>54</v>
      </c>
      <c r="J83" s="58">
        <v>25.5</v>
      </c>
      <c r="K83" s="58">
        <v>25.1</v>
      </c>
      <c r="L83" s="58">
        <v>28.5</v>
      </c>
      <c r="M83" s="58">
        <v>22.8</v>
      </c>
      <c r="N83" s="63">
        <f>L83/M83</f>
        <v>1.25</v>
      </c>
      <c r="O83" s="58">
        <v>28</v>
      </c>
      <c r="P83" s="62" t="s">
        <v>101</v>
      </c>
    </row>
    <row r="84" spans="1:18" ht="37.5" customHeight="1" x14ac:dyDescent="0.25">
      <c r="A84" s="88"/>
      <c r="B84" s="104"/>
      <c r="C84" s="12"/>
      <c r="D84" s="36"/>
      <c r="E84" s="37"/>
      <c r="F84" s="37"/>
      <c r="G84" s="37"/>
      <c r="H84" s="38"/>
      <c r="I84" s="57" t="s">
        <v>125</v>
      </c>
      <c r="J84" s="16">
        <v>109.7</v>
      </c>
      <c r="K84" s="16">
        <v>140.01</v>
      </c>
      <c r="L84" s="58">
        <v>113.3</v>
      </c>
      <c r="M84" s="58">
        <v>107.2</v>
      </c>
      <c r="N84" s="60">
        <f>M84/L84</f>
        <v>0.94616063548102392</v>
      </c>
      <c r="O84" s="58">
        <v>116.5</v>
      </c>
      <c r="P84" s="62" t="s">
        <v>101</v>
      </c>
    </row>
    <row r="85" spans="1:18" ht="51.75" customHeight="1" x14ac:dyDescent="0.25">
      <c r="A85" s="88" t="s">
        <v>133</v>
      </c>
      <c r="B85" s="104" t="s">
        <v>126</v>
      </c>
      <c r="C85" s="50" t="s">
        <v>82</v>
      </c>
      <c r="D85" s="56" t="s">
        <v>17</v>
      </c>
      <c r="E85" s="16">
        <v>229183</v>
      </c>
      <c r="F85" s="16">
        <v>229183</v>
      </c>
      <c r="G85" s="16">
        <v>229183</v>
      </c>
      <c r="H85" s="21">
        <f t="shared" ref="H85:H98" si="21">G85/F85</f>
        <v>1</v>
      </c>
      <c r="I85" s="108" t="s">
        <v>56</v>
      </c>
      <c r="J85" s="132">
        <v>5.5</v>
      </c>
      <c r="K85" s="86">
        <v>7.76</v>
      </c>
      <c r="L85" s="132">
        <v>4</v>
      </c>
      <c r="M85" s="86">
        <v>4</v>
      </c>
      <c r="N85" s="112">
        <f>M85/L85</f>
        <v>1</v>
      </c>
      <c r="O85" s="132">
        <v>5.5</v>
      </c>
      <c r="P85" s="131" t="s">
        <v>65</v>
      </c>
    </row>
    <row r="86" spans="1:18" ht="46.5" customHeight="1" x14ac:dyDescent="0.25">
      <c r="A86" s="88"/>
      <c r="B86" s="104" t="s">
        <v>27</v>
      </c>
      <c r="C86" s="50"/>
      <c r="D86" s="6" t="s">
        <v>19</v>
      </c>
      <c r="E86" s="17">
        <f>SUM(E85)</f>
        <v>229183</v>
      </c>
      <c r="F86" s="17">
        <f>SUM(F85)</f>
        <v>229183</v>
      </c>
      <c r="G86" s="17">
        <f t="shared" ref="G86" si="22">SUM(G85)</f>
        <v>229183</v>
      </c>
      <c r="H86" s="20">
        <f t="shared" si="21"/>
        <v>1</v>
      </c>
      <c r="I86" s="108"/>
      <c r="J86" s="132"/>
      <c r="K86" s="87"/>
      <c r="L86" s="132"/>
      <c r="M86" s="87"/>
      <c r="N86" s="112"/>
      <c r="O86" s="132"/>
      <c r="P86" s="131"/>
    </row>
    <row r="87" spans="1:18" ht="197.45" customHeight="1" x14ac:dyDescent="0.25">
      <c r="A87" s="88" t="s">
        <v>134</v>
      </c>
      <c r="B87" s="104" t="s">
        <v>28</v>
      </c>
      <c r="C87" s="89" t="s">
        <v>177</v>
      </c>
      <c r="D87" s="12" t="s">
        <v>17</v>
      </c>
      <c r="E87" s="16">
        <v>119951</v>
      </c>
      <c r="F87" s="16">
        <v>134904.4</v>
      </c>
      <c r="G87" s="16">
        <v>134703.9</v>
      </c>
      <c r="H87" s="21">
        <f t="shared" si="21"/>
        <v>0.99851376233836697</v>
      </c>
      <c r="I87" s="57" t="s">
        <v>127</v>
      </c>
      <c r="J87" s="58">
        <v>100</v>
      </c>
      <c r="K87" s="58">
        <v>100</v>
      </c>
      <c r="L87" s="58">
        <v>100</v>
      </c>
      <c r="M87" s="58">
        <v>100</v>
      </c>
      <c r="N87" s="60">
        <v>1</v>
      </c>
      <c r="O87" s="58">
        <v>100</v>
      </c>
      <c r="P87" s="62" t="s">
        <v>69</v>
      </c>
    </row>
    <row r="88" spans="1:18" ht="78.75" x14ac:dyDescent="0.25">
      <c r="A88" s="88"/>
      <c r="B88" s="104"/>
      <c r="C88" s="90"/>
      <c r="D88" s="15" t="s">
        <v>19</v>
      </c>
      <c r="E88" s="28">
        <f>E87</f>
        <v>119951</v>
      </c>
      <c r="F88" s="28">
        <f t="shared" ref="F88:G88" si="23">F87</f>
        <v>134904.4</v>
      </c>
      <c r="G88" s="28">
        <f t="shared" si="23"/>
        <v>134703.9</v>
      </c>
      <c r="H88" s="21">
        <f t="shared" si="21"/>
        <v>0.99851376233836697</v>
      </c>
      <c r="I88" s="57" t="s">
        <v>128</v>
      </c>
      <c r="J88" s="58">
        <v>100</v>
      </c>
      <c r="K88" s="58">
        <v>100</v>
      </c>
      <c r="L88" s="58">
        <v>100</v>
      </c>
      <c r="M88" s="58">
        <v>100</v>
      </c>
      <c r="N88" s="60">
        <v>1</v>
      </c>
      <c r="O88" s="58">
        <v>100</v>
      </c>
      <c r="P88" s="62" t="s">
        <v>69</v>
      </c>
    </row>
    <row r="89" spans="1:18" ht="31.5" x14ac:dyDescent="0.25">
      <c r="A89" s="88" t="s">
        <v>135</v>
      </c>
      <c r="B89" s="104" t="s">
        <v>29</v>
      </c>
      <c r="C89" s="50" t="s">
        <v>78</v>
      </c>
      <c r="D89" s="56" t="s">
        <v>17</v>
      </c>
      <c r="E89" s="16">
        <v>85397</v>
      </c>
      <c r="F89" s="16">
        <v>85397.008260000002</v>
      </c>
      <c r="G89" s="16">
        <v>85372.6155</v>
      </c>
      <c r="H89" s="21">
        <f t="shared" si="21"/>
        <v>0.99971436048525564</v>
      </c>
      <c r="I89" s="113"/>
      <c r="J89" s="113"/>
      <c r="K89" s="113"/>
      <c r="L89" s="113"/>
      <c r="M89" s="113"/>
      <c r="N89" s="113"/>
      <c r="O89" s="113"/>
      <c r="P89" s="113"/>
    </row>
    <row r="90" spans="1:18" ht="31.5" x14ac:dyDescent="0.25">
      <c r="A90" s="88"/>
      <c r="B90" s="104"/>
      <c r="C90" s="50" t="s">
        <v>79</v>
      </c>
      <c r="D90" s="56" t="s">
        <v>17</v>
      </c>
      <c r="E90" s="16">
        <v>6719.9</v>
      </c>
      <c r="F90" s="16">
        <v>6719.9</v>
      </c>
      <c r="G90" s="16">
        <v>6719.9</v>
      </c>
      <c r="H90" s="21">
        <f t="shared" si="21"/>
        <v>1</v>
      </c>
      <c r="I90" s="114"/>
      <c r="J90" s="114"/>
      <c r="K90" s="114"/>
      <c r="L90" s="114"/>
      <c r="M90" s="114"/>
      <c r="N90" s="114"/>
      <c r="O90" s="114"/>
      <c r="P90" s="114"/>
    </row>
    <row r="91" spans="1:18" ht="24" customHeight="1" x14ac:dyDescent="0.25">
      <c r="A91" s="88"/>
      <c r="B91" s="104"/>
      <c r="C91" s="50"/>
      <c r="D91" s="6" t="s">
        <v>19</v>
      </c>
      <c r="E91" s="17">
        <f>SUM(E89:E90)</f>
        <v>92116.9</v>
      </c>
      <c r="F91" s="17">
        <f>SUM(F89:F90)</f>
        <v>92116.908259999997</v>
      </c>
      <c r="G91" s="17">
        <f>SUM(G89:G90)</f>
        <v>92092.515499999994</v>
      </c>
      <c r="H91" s="20">
        <f t="shared" si="21"/>
        <v>0.99973519779961406</v>
      </c>
      <c r="I91" s="115"/>
      <c r="J91" s="115"/>
      <c r="K91" s="115"/>
      <c r="L91" s="115"/>
      <c r="M91" s="115"/>
      <c r="N91" s="115"/>
      <c r="O91" s="115"/>
      <c r="P91" s="115"/>
    </row>
    <row r="92" spans="1:18" ht="36" customHeight="1" x14ac:dyDescent="0.25">
      <c r="A92" s="137" t="s">
        <v>100</v>
      </c>
      <c r="B92" s="137"/>
      <c r="C92" s="139"/>
      <c r="D92" s="65" t="s">
        <v>60</v>
      </c>
      <c r="E92" s="64">
        <f>SUM(E7,E19,E27,E29,E43,E48,E50,E76)</f>
        <v>6043364.4000000004</v>
      </c>
      <c r="F92" s="64">
        <f>SUM(F7,F19,F27,F29,F43,F48,F50,F76)</f>
        <v>6043364.4000000004</v>
      </c>
      <c r="G92" s="64">
        <f>SUM(G7,G19,G27,G29,G43,G48,G50,G76)</f>
        <v>6043349.9755300004</v>
      </c>
      <c r="H92" s="66">
        <f t="shared" si="21"/>
        <v>0.99999761317222569</v>
      </c>
      <c r="I92" s="142"/>
      <c r="J92" s="143"/>
      <c r="K92" s="143"/>
      <c r="L92" s="143"/>
      <c r="M92" s="143"/>
      <c r="N92" s="143"/>
      <c r="O92" s="143"/>
      <c r="P92" s="144"/>
      <c r="R92" s="25"/>
    </row>
    <row r="93" spans="1:18" ht="34.5" customHeight="1" x14ac:dyDescent="0.25">
      <c r="A93" s="137"/>
      <c r="B93" s="137"/>
      <c r="C93" s="140"/>
      <c r="D93" s="65" t="s">
        <v>63</v>
      </c>
      <c r="E93" s="64">
        <f>SUM(E63)</f>
        <v>32677.9</v>
      </c>
      <c r="F93" s="64">
        <f t="shared" ref="F93:G93" si="24">SUM(F63)</f>
        <v>32677.9</v>
      </c>
      <c r="G93" s="64">
        <f t="shared" si="24"/>
        <v>32677.9</v>
      </c>
      <c r="H93" s="66">
        <f t="shared" si="21"/>
        <v>1</v>
      </c>
      <c r="I93" s="145"/>
      <c r="J93" s="146"/>
      <c r="K93" s="146"/>
      <c r="L93" s="146"/>
      <c r="M93" s="146"/>
      <c r="N93" s="146"/>
      <c r="O93" s="146"/>
      <c r="P93" s="147"/>
      <c r="R93" s="25"/>
    </row>
    <row r="94" spans="1:18" ht="22.5" customHeight="1" x14ac:dyDescent="0.25">
      <c r="A94" s="137"/>
      <c r="B94" s="137"/>
      <c r="C94" s="140"/>
      <c r="D94" s="65" t="s">
        <v>89</v>
      </c>
      <c r="E94" s="64">
        <f>SUM(E34)</f>
        <v>62285.1</v>
      </c>
      <c r="F94" s="64">
        <f>SUM(F34)</f>
        <v>62285.1</v>
      </c>
      <c r="G94" s="64">
        <f>SUM(G34)</f>
        <v>55605.9</v>
      </c>
      <c r="H94" s="66">
        <f t="shared" si="21"/>
        <v>0.89276408001271579</v>
      </c>
      <c r="I94" s="145"/>
      <c r="J94" s="146"/>
      <c r="K94" s="146"/>
      <c r="L94" s="146"/>
      <c r="M94" s="146"/>
      <c r="N94" s="146"/>
      <c r="O94" s="146"/>
      <c r="P94" s="147"/>
      <c r="R94" s="25"/>
    </row>
    <row r="95" spans="1:18" ht="34.5" customHeight="1" x14ac:dyDescent="0.25">
      <c r="A95" s="137" t="s">
        <v>30</v>
      </c>
      <c r="B95" s="137"/>
      <c r="C95" s="140"/>
      <c r="D95" s="65" t="s">
        <v>17</v>
      </c>
      <c r="E95" s="64">
        <f>SUM(E8,E20,E28,E30,E33,E37,E40,E44,E49, E51,E58,E59,E60,E64,E65,E66,E67,E68,E69,E70,E75,E77,E85,E87,E89,E90)</f>
        <v>12019708.707799999</v>
      </c>
      <c r="F95" s="64">
        <f>SUM(F8,F20,F28,F30,F33,F37,F40,F44,F49, F51,F58,F59,F60,F64,F65,F66,F67,F68,F69,F70,F75,F77,F85,F87,F89,F90)</f>
        <v>12051238.396059999</v>
      </c>
      <c r="G95" s="64">
        <f>SUM(G8,G20,G28,G30,G33,G37,G40,G44,G49, G51,G58,G59,G60,G64,G65,G66,G67,G68,G69,G70,G75,G77,G85,G87,G89,G90)</f>
        <v>11701497.14614</v>
      </c>
      <c r="H95" s="66">
        <f t="shared" si="21"/>
        <v>0.97097881243189554</v>
      </c>
      <c r="I95" s="145"/>
      <c r="J95" s="146"/>
      <c r="K95" s="146"/>
      <c r="L95" s="146"/>
      <c r="M95" s="146"/>
      <c r="N95" s="146"/>
      <c r="O95" s="146"/>
      <c r="P95" s="147"/>
    </row>
    <row r="96" spans="1:18" ht="19.5" customHeight="1" x14ac:dyDescent="0.25">
      <c r="A96" s="137" t="s">
        <v>30</v>
      </c>
      <c r="B96" s="137"/>
      <c r="C96" s="140"/>
      <c r="D96" s="65" t="s">
        <v>57</v>
      </c>
      <c r="E96" s="64">
        <f>SUM(E38)</f>
        <v>1072931</v>
      </c>
      <c r="F96" s="64">
        <f>SUM(F38)</f>
        <v>1072931</v>
      </c>
      <c r="G96" s="64">
        <f>SUM(G38)</f>
        <v>1072931</v>
      </c>
      <c r="H96" s="66">
        <f t="shared" si="21"/>
        <v>1</v>
      </c>
      <c r="I96" s="145"/>
      <c r="J96" s="146"/>
      <c r="K96" s="146"/>
      <c r="L96" s="146"/>
      <c r="M96" s="146"/>
      <c r="N96" s="146"/>
      <c r="O96" s="146"/>
      <c r="P96" s="147"/>
    </row>
    <row r="97" spans="1:16" ht="32.25" customHeight="1" x14ac:dyDescent="0.25">
      <c r="A97" s="137" t="s">
        <v>30</v>
      </c>
      <c r="B97" s="137"/>
      <c r="C97" s="140"/>
      <c r="D97" s="65" t="s">
        <v>58</v>
      </c>
      <c r="E97" s="64">
        <f>SUM(E9,E39)</f>
        <v>4571661.0999999996</v>
      </c>
      <c r="F97" s="64">
        <f>SUM(F9,F39)</f>
        <v>4610855.3</v>
      </c>
      <c r="G97" s="64">
        <f>SUM(G9,G39)</f>
        <v>4610855.3</v>
      </c>
      <c r="H97" s="66">
        <f t="shared" si="21"/>
        <v>1</v>
      </c>
      <c r="I97" s="145"/>
      <c r="J97" s="146"/>
      <c r="K97" s="146"/>
      <c r="L97" s="146"/>
      <c r="M97" s="146"/>
      <c r="N97" s="146"/>
      <c r="O97" s="146"/>
      <c r="P97" s="147"/>
    </row>
    <row r="98" spans="1:16" ht="25.5" customHeight="1" x14ac:dyDescent="0.25">
      <c r="A98" s="137" t="s">
        <v>30</v>
      </c>
      <c r="B98" s="137"/>
      <c r="C98" s="141"/>
      <c r="D98" s="67" t="s">
        <v>59</v>
      </c>
      <c r="E98" s="68">
        <f>SUM(E92:E97)</f>
        <v>23802628.207800001</v>
      </c>
      <c r="F98" s="68">
        <f t="shared" ref="F98:G98" si="25">SUM(F92:F97)</f>
        <v>23873352.09606</v>
      </c>
      <c r="G98" s="68">
        <f t="shared" si="25"/>
        <v>23516917.221670002</v>
      </c>
      <c r="H98" s="69">
        <f t="shared" si="21"/>
        <v>0.98506976008413905</v>
      </c>
      <c r="I98" s="148"/>
      <c r="J98" s="149"/>
      <c r="K98" s="149"/>
      <c r="L98" s="149"/>
      <c r="M98" s="149"/>
      <c r="N98" s="149"/>
      <c r="O98" s="149"/>
      <c r="P98" s="150"/>
    </row>
    <row r="100" spans="1:16" ht="21.75" customHeight="1" x14ac:dyDescent="0.25">
      <c r="A100" s="136" t="s">
        <v>70</v>
      </c>
      <c r="B100" s="136"/>
      <c r="C100" s="136"/>
      <c r="D100" s="136"/>
      <c r="E100" s="136"/>
      <c r="F100" s="136"/>
      <c r="G100" s="136"/>
      <c r="H100" s="136"/>
      <c r="I100" s="136"/>
    </row>
    <row r="101" spans="1:16" ht="18.75" customHeight="1" x14ac:dyDescent="0.25">
      <c r="A101" s="7" t="s">
        <v>71</v>
      </c>
      <c r="D101" s="8"/>
      <c r="E101" s="27"/>
      <c r="F101" s="27"/>
      <c r="G101" s="27"/>
      <c r="H101" s="23"/>
    </row>
    <row r="102" spans="1:16" ht="18" customHeight="1" x14ac:dyDescent="0.25">
      <c r="A102" s="8" t="s">
        <v>151</v>
      </c>
    </row>
    <row r="103" spans="1:16" x14ac:dyDescent="0.25">
      <c r="D103" s="8"/>
      <c r="E103" s="27"/>
      <c r="F103" s="27"/>
      <c r="G103" s="27"/>
      <c r="H103" s="23"/>
      <c r="J103" s="8"/>
      <c r="K103" s="8"/>
      <c r="L103" s="8"/>
      <c r="M103" s="8"/>
      <c r="N103" s="8"/>
      <c r="O103" s="8"/>
    </row>
  </sheetData>
  <autoFilter ref="B3:P98">
    <filterColumn colId="8" showButton="0"/>
    <filterColumn colId="9" showButton="0"/>
    <filterColumn colId="10" showButton="0"/>
    <filterColumn colId="11" showButton="0"/>
  </autoFilter>
  <mergeCells count="179">
    <mergeCell ref="P71:P73"/>
    <mergeCell ref="O71:O73"/>
    <mergeCell ref="N71:N73"/>
    <mergeCell ref="M71:M73"/>
    <mergeCell ref="L71:L73"/>
    <mergeCell ref="K71:K73"/>
    <mergeCell ref="J71:J73"/>
    <mergeCell ref="I71:I73"/>
    <mergeCell ref="O7:O8"/>
    <mergeCell ref="O19:O21"/>
    <mergeCell ref="B36:P36"/>
    <mergeCell ref="J27:J30"/>
    <mergeCell ref="K27:K30"/>
    <mergeCell ref="L27:L30"/>
    <mergeCell ref="M27:M30"/>
    <mergeCell ref="N27:N30"/>
    <mergeCell ref="O27:O30"/>
    <mergeCell ref="P27:P30"/>
    <mergeCell ref="N37:N39"/>
    <mergeCell ref="O37:O39"/>
    <mergeCell ref="P37:P39"/>
    <mergeCell ref="M89:M91"/>
    <mergeCell ref="N89:N91"/>
    <mergeCell ref="C87:C88"/>
    <mergeCell ref="B89:B91"/>
    <mergeCell ref="I89:I91"/>
    <mergeCell ref="J89:J91"/>
    <mergeCell ref="O89:O91"/>
    <mergeCell ref="B87:B88"/>
    <mergeCell ref="N66:N70"/>
    <mergeCell ref="M66:M70"/>
    <mergeCell ref="L66:L70"/>
    <mergeCell ref="K66:K70"/>
    <mergeCell ref="J66:J70"/>
    <mergeCell ref="I66:I70"/>
    <mergeCell ref="B68:B70"/>
    <mergeCell ref="J85:J86"/>
    <mergeCell ref="K85:K86"/>
    <mergeCell ref="K89:K91"/>
    <mergeCell ref="A1:P2"/>
    <mergeCell ref="I85:I86"/>
    <mergeCell ref="A100:I100"/>
    <mergeCell ref="A92:B98"/>
    <mergeCell ref="A60:A61"/>
    <mergeCell ref="B60:B61"/>
    <mergeCell ref="I60:I61"/>
    <mergeCell ref="J60:J61"/>
    <mergeCell ref="K60:K61"/>
    <mergeCell ref="A71:A73"/>
    <mergeCell ref="B71:B73"/>
    <mergeCell ref="C71:C73"/>
    <mergeCell ref="A63:A65"/>
    <mergeCell ref="A89:A91"/>
    <mergeCell ref="B62:P62"/>
    <mergeCell ref="L60:L61"/>
    <mergeCell ref="M60:M61"/>
    <mergeCell ref="N60:N61"/>
    <mergeCell ref="P60:P61"/>
    <mergeCell ref="C92:C98"/>
    <mergeCell ref="I92:P98"/>
    <mergeCell ref="O85:O86"/>
    <mergeCell ref="G3:G5"/>
    <mergeCell ref="H3:H5"/>
    <mergeCell ref="P85:P86"/>
    <mergeCell ref="D44:D45"/>
    <mergeCell ref="A54:A57"/>
    <mergeCell ref="N85:N86"/>
    <mergeCell ref="L85:L86"/>
    <mergeCell ref="M85:M86"/>
    <mergeCell ref="A85:A86"/>
    <mergeCell ref="A75:A84"/>
    <mergeCell ref="B85:B86"/>
    <mergeCell ref="B63:B65"/>
    <mergeCell ref="I63:I65"/>
    <mergeCell ref="J63:J65"/>
    <mergeCell ref="K63:K65"/>
    <mergeCell ref="N63:N65"/>
    <mergeCell ref="B75:B84"/>
    <mergeCell ref="B74:P74"/>
    <mergeCell ref="A68:A70"/>
    <mergeCell ref="J51:J52"/>
    <mergeCell ref="K51:K52"/>
    <mergeCell ref="B47:P47"/>
    <mergeCell ref="B48:B52"/>
    <mergeCell ref="I51:I52"/>
    <mergeCell ref="B43:B46"/>
    <mergeCell ref="C43:C46"/>
    <mergeCell ref="A87:A88"/>
    <mergeCell ref="C75:C76"/>
    <mergeCell ref="P89:P91"/>
    <mergeCell ref="L89:L91"/>
    <mergeCell ref="M9:M10"/>
    <mergeCell ref="N9:N10"/>
    <mergeCell ref="C29:C30"/>
    <mergeCell ref="P9:P10"/>
    <mergeCell ref="B18:P18"/>
    <mergeCell ref="O9:O10"/>
    <mergeCell ref="L9:L10"/>
    <mergeCell ref="I19:I21"/>
    <mergeCell ref="B27:B31"/>
    <mergeCell ref="I27:I31"/>
    <mergeCell ref="D10:D11"/>
    <mergeCell ref="E10:E11"/>
    <mergeCell ref="F10:F11"/>
    <mergeCell ref="G10:G11"/>
    <mergeCell ref="H10:H11"/>
    <mergeCell ref="C10:C11"/>
    <mergeCell ref="B7:B11"/>
    <mergeCell ref="A27:A31"/>
    <mergeCell ref="A19:A21"/>
    <mergeCell ref="P19:P21"/>
    <mergeCell ref="L63:L65"/>
    <mergeCell ref="M63:M65"/>
    <mergeCell ref="P63:P65"/>
    <mergeCell ref="I9:I10"/>
    <mergeCell ref="J9:J10"/>
    <mergeCell ref="K9:K10"/>
    <mergeCell ref="I7:I8"/>
    <mergeCell ref="J7:J8"/>
    <mergeCell ref="K7:K8"/>
    <mergeCell ref="L7:L8"/>
    <mergeCell ref="M7:M8"/>
    <mergeCell ref="B32:P32"/>
    <mergeCell ref="B33:B34"/>
    <mergeCell ref="C7:C8"/>
    <mergeCell ref="P7:P8"/>
    <mergeCell ref="O51:O52"/>
    <mergeCell ref="P51:P52"/>
    <mergeCell ref="N51:N52"/>
    <mergeCell ref="C27:C28"/>
    <mergeCell ref="B19:B21"/>
    <mergeCell ref="N7:N8"/>
    <mergeCell ref="E44:E45"/>
    <mergeCell ref="B53:P53"/>
    <mergeCell ref="B54:B57"/>
    <mergeCell ref="A43:A46"/>
    <mergeCell ref="A48:A52"/>
    <mergeCell ref="L51:L52"/>
    <mergeCell ref="M51:M52"/>
    <mergeCell ref="P3:P5"/>
    <mergeCell ref="B6:P6"/>
    <mergeCell ref="F3:F5"/>
    <mergeCell ref="E3:E5"/>
    <mergeCell ref="J4:K4"/>
    <mergeCell ref="L4:M4"/>
    <mergeCell ref="N4:N5"/>
    <mergeCell ref="I3:I5"/>
    <mergeCell ref="J3:N3"/>
    <mergeCell ref="A3:A5"/>
    <mergeCell ref="D3:D5"/>
    <mergeCell ref="B3:B5"/>
    <mergeCell ref="C3:C5"/>
    <mergeCell ref="A7:A11"/>
    <mergeCell ref="A33:A34"/>
    <mergeCell ref="A37:A41"/>
    <mergeCell ref="O63:O65"/>
    <mergeCell ref="P66:P70"/>
    <mergeCell ref="O66:O70"/>
    <mergeCell ref="O60:O61"/>
    <mergeCell ref="C54:H57"/>
    <mergeCell ref="C50:C51"/>
    <mergeCell ref="C48:C49"/>
    <mergeCell ref="N19:N21"/>
    <mergeCell ref="M19:M21"/>
    <mergeCell ref="L19:L21"/>
    <mergeCell ref="K19:K21"/>
    <mergeCell ref="J19:J21"/>
    <mergeCell ref="B25:P25"/>
    <mergeCell ref="B37:B39"/>
    <mergeCell ref="C37:C39"/>
    <mergeCell ref="I37:I39"/>
    <mergeCell ref="J37:J39"/>
    <mergeCell ref="K37:K39"/>
    <mergeCell ref="L37:L39"/>
    <mergeCell ref="M37:M39"/>
    <mergeCell ref="B42:P42"/>
    <mergeCell ref="H44:H45"/>
    <mergeCell ref="G44:G45"/>
    <mergeCell ref="F44:F45"/>
  </mergeCells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4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2023-05-19T07:29:35Z</dcterms:modified>
</cp:coreProperties>
</file>